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indra\Desktop\"/>
    </mc:Choice>
  </mc:AlternateContent>
  <bookViews>
    <workbookView xWindow="0" yWindow="0" windowWidth="0" windowHeight="0"/>
  </bookViews>
  <sheets>
    <sheet name="Rekapitulace stavby" sheetId="1" r:id="rId1"/>
    <sheet name="C 001 - Vedlejší a ostatn..." sheetId="2" r:id="rId2"/>
    <sheet name="C 101 - Parkoviště" sheetId="3" r:id="rId3"/>
    <sheet name="C 301 - Odvodnění parkoviště" sheetId="4" r:id="rId4"/>
    <sheet name="C 401 - Osvětlení parkoviště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'C 001 - Vedlejší a ostatn...'!$C$84:$K$155</definedName>
    <definedName name="_xlnm.Print_Area" localSheetId="1">'C 001 - Vedlejší a ostatn...'!$C$4:$J$39,'C 001 - Vedlejší a ostatn...'!$C$45:$J$66,'C 001 - Vedlejší a ostatn...'!$C$72:$K$155</definedName>
    <definedName name="_xlnm.Print_Titles" localSheetId="1">'C 001 - Vedlejší a ostatn...'!$84:$84</definedName>
    <definedName name="_xlnm._FilterDatabase" localSheetId="2" hidden="1">'C 101 - Parkoviště'!$C$89:$K$431</definedName>
    <definedName name="_xlnm.Print_Area" localSheetId="2">'C 101 - Parkoviště'!$C$4:$J$39,'C 101 - Parkoviště'!$C$45:$J$71,'C 101 - Parkoviště'!$C$77:$K$431</definedName>
    <definedName name="_xlnm.Print_Titles" localSheetId="2">'C 101 - Parkoviště'!$89:$89</definedName>
    <definedName name="_xlnm._FilterDatabase" localSheetId="3" hidden="1">'C 301 - Odvodnění parkoviště'!$C$86:$K$368</definedName>
    <definedName name="_xlnm.Print_Area" localSheetId="3">'C 301 - Odvodnění parkoviště'!$C$4:$J$39,'C 301 - Odvodnění parkoviště'!$C$45:$J$68,'C 301 - Odvodnění parkoviště'!$C$74:$K$368</definedName>
    <definedName name="_xlnm.Print_Titles" localSheetId="3">'C 301 - Odvodnění parkoviště'!$86:$86</definedName>
    <definedName name="_xlnm._FilterDatabase" localSheetId="4" hidden="1">'C 401 - Osvětlení parkoviště'!$C$90:$K$303</definedName>
    <definedName name="_xlnm.Print_Area" localSheetId="4">'C 401 - Osvětlení parkoviště'!$C$4:$J$39,'C 401 - Osvětlení parkoviště'!$C$45:$J$72,'C 401 - Osvětlení parkoviště'!$C$78:$K$303</definedName>
    <definedName name="_xlnm.Print_Titles" localSheetId="4">'C 401 - Osvětlení parkoviště'!$90:$90</definedName>
    <definedName name="_xlnm.Print_Area" localSheetId="5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302"/>
  <c r="BH302"/>
  <c r="BG302"/>
  <c r="BF302"/>
  <c r="T302"/>
  <c r="R302"/>
  <c r="P302"/>
  <c r="BI296"/>
  <c r="BH296"/>
  <c r="BG296"/>
  <c r="BF296"/>
  <c r="T296"/>
  <c r="R296"/>
  <c r="P296"/>
  <c r="BI290"/>
  <c r="BH290"/>
  <c r="BG290"/>
  <c r="BF290"/>
  <c r="T290"/>
  <c r="R290"/>
  <c r="P290"/>
  <c r="BI285"/>
  <c r="BH285"/>
  <c r="BG285"/>
  <c r="BF285"/>
  <c r="T285"/>
  <c r="R285"/>
  <c r="P285"/>
  <c r="BI283"/>
  <c r="BH283"/>
  <c r="BG283"/>
  <c r="BF283"/>
  <c r="T283"/>
  <c r="R283"/>
  <c r="P283"/>
  <c r="BI278"/>
  <c r="BH278"/>
  <c r="BG278"/>
  <c r="BF278"/>
  <c r="T278"/>
  <c r="R278"/>
  <c r="P278"/>
  <c r="BI271"/>
  <c r="BH271"/>
  <c r="BG271"/>
  <c r="BF271"/>
  <c r="T271"/>
  <c r="R271"/>
  <c r="P271"/>
  <c r="BI266"/>
  <c r="BH266"/>
  <c r="BG266"/>
  <c r="BF266"/>
  <c r="T266"/>
  <c r="R266"/>
  <c r="P266"/>
  <c r="BI258"/>
  <c r="BH258"/>
  <c r="BG258"/>
  <c r="BF258"/>
  <c r="T258"/>
  <c r="R258"/>
  <c r="P258"/>
  <c r="BI254"/>
  <c r="BH254"/>
  <c r="BG254"/>
  <c r="BF254"/>
  <c r="T254"/>
  <c r="R254"/>
  <c r="P254"/>
  <c r="BI249"/>
  <c r="BH249"/>
  <c r="BG249"/>
  <c r="BF249"/>
  <c r="T249"/>
  <c r="R249"/>
  <c r="P249"/>
  <c r="BI247"/>
  <c r="BH247"/>
  <c r="BG247"/>
  <c r="BF247"/>
  <c r="T247"/>
  <c r="R247"/>
  <c r="P247"/>
  <c r="BI243"/>
  <c r="BH243"/>
  <c r="BG243"/>
  <c r="BF243"/>
  <c r="T243"/>
  <c r="R243"/>
  <c r="P243"/>
  <c r="BI237"/>
  <c r="BH237"/>
  <c r="BG237"/>
  <c r="BF237"/>
  <c r="T237"/>
  <c r="R237"/>
  <c r="P237"/>
  <c r="BI233"/>
  <c r="BH233"/>
  <c r="BG233"/>
  <c r="BF233"/>
  <c r="T233"/>
  <c r="T232"/>
  <c r="R233"/>
  <c r="R232"/>
  <c r="P233"/>
  <c r="P232"/>
  <c r="BI230"/>
  <c r="BH230"/>
  <c r="BG230"/>
  <c r="BF230"/>
  <c r="T230"/>
  <c r="R230"/>
  <c r="P230"/>
  <c r="BI227"/>
  <c r="BH227"/>
  <c r="BG227"/>
  <c r="BF227"/>
  <c r="T227"/>
  <c r="R227"/>
  <c r="P227"/>
  <c r="BI225"/>
  <c r="BH225"/>
  <c r="BG225"/>
  <c r="BF225"/>
  <c r="T225"/>
  <c r="R225"/>
  <c r="P225"/>
  <c r="BI218"/>
  <c r="BH218"/>
  <c r="BG218"/>
  <c r="BF218"/>
  <c r="T218"/>
  <c r="R218"/>
  <c r="P218"/>
  <c r="BI212"/>
  <c r="BH212"/>
  <c r="BG212"/>
  <c r="BF212"/>
  <c r="T212"/>
  <c r="R212"/>
  <c r="P212"/>
  <c r="BI206"/>
  <c r="BH206"/>
  <c r="BG206"/>
  <c r="BF206"/>
  <c r="T206"/>
  <c r="T205"/>
  <c r="R206"/>
  <c r="R205"/>
  <c r="P206"/>
  <c r="P205"/>
  <c r="BI199"/>
  <c r="BH199"/>
  <c r="BG199"/>
  <c r="BF199"/>
  <c r="T199"/>
  <c r="R199"/>
  <c r="P199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3"/>
  <c r="BH183"/>
  <c r="BG183"/>
  <c r="BF183"/>
  <c r="T183"/>
  <c r="R183"/>
  <c r="P183"/>
  <c r="BI177"/>
  <c r="BH177"/>
  <c r="BG177"/>
  <c r="BF177"/>
  <c r="T177"/>
  <c r="R177"/>
  <c r="P177"/>
  <c r="BI170"/>
  <c r="BH170"/>
  <c r="BG170"/>
  <c r="BF170"/>
  <c r="T170"/>
  <c r="T169"/>
  <c r="R170"/>
  <c r="R169"/>
  <c r="P170"/>
  <c r="P169"/>
  <c r="BI165"/>
  <c r="BH165"/>
  <c r="BG165"/>
  <c r="BF165"/>
  <c r="T165"/>
  <c r="R165"/>
  <c r="P165"/>
  <c r="BI159"/>
  <c r="BH159"/>
  <c r="BG159"/>
  <c r="BF159"/>
  <c r="T159"/>
  <c r="R159"/>
  <c r="P159"/>
  <c r="BI153"/>
  <c r="BH153"/>
  <c r="BG153"/>
  <c r="BF153"/>
  <c r="T153"/>
  <c r="R153"/>
  <c r="P153"/>
  <c r="BI147"/>
  <c r="BH147"/>
  <c r="BG147"/>
  <c r="BF147"/>
  <c r="T147"/>
  <c r="R147"/>
  <c r="P147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6"/>
  <c r="BH126"/>
  <c r="BG126"/>
  <c r="BF126"/>
  <c r="T126"/>
  <c r="R126"/>
  <c r="P126"/>
  <c r="BI120"/>
  <c r="BH120"/>
  <c r="BG120"/>
  <c r="BF120"/>
  <c r="T120"/>
  <c r="R120"/>
  <c r="P120"/>
  <c r="BI112"/>
  <c r="BH112"/>
  <c r="BG112"/>
  <c r="BF112"/>
  <c r="T112"/>
  <c r="R112"/>
  <c r="P112"/>
  <c r="BI106"/>
  <c r="BH106"/>
  <c r="BG106"/>
  <c r="BF106"/>
  <c r="T106"/>
  <c r="R106"/>
  <c r="P106"/>
  <c r="BI100"/>
  <c r="BH100"/>
  <c r="BG100"/>
  <c r="BF100"/>
  <c r="T100"/>
  <c r="R100"/>
  <c r="P100"/>
  <c r="BI94"/>
  <c r="BH94"/>
  <c r="BG94"/>
  <c r="BF94"/>
  <c r="T94"/>
  <c r="R94"/>
  <c r="P94"/>
  <c r="J88"/>
  <c r="J87"/>
  <c r="F87"/>
  <c r="F85"/>
  <c r="E83"/>
  <c r="J55"/>
  <c r="J54"/>
  <c r="F54"/>
  <c r="F52"/>
  <c r="E50"/>
  <c r="J18"/>
  <c r="E18"/>
  <c r="F55"/>
  <c r="J17"/>
  <c r="J12"/>
  <c r="J52"/>
  <c r="E7"/>
  <c r="E81"/>
  <c i="4" r="J37"/>
  <c r="J36"/>
  <c i="1" r="AY57"/>
  <c i="4" r="J35"/>
  <c i="1" r="AX57"/>
  <c i="4" r="BI367"/>
  <c r="BH367"/>
  <c r="BG367"/>
  <c r="BF367"/>
  <c r="T367"/>
  <c r="T366"/>
  <c r="R367"/>
  <c r="R366"/>
  <c r="P367"/>
  <c r="P366"/>
  <c r="BI360"/>
  <c r="BH360"/>
  <c r="BG360"/>
  <c r="BF360"/>
  <c r="T360"/>
  <c r="T359"/>
  <c r="R360"/>
  <c r="R359"/>
  <c r="P360"/>
  <c r="P359"/>
  <c r="BI353"/>
  <c r="BH353"/>
  <c r="BG353"/>
  <c r="BF353"/>
  <c r="T353"/>
  <c r="R353"/>
  <c r="P353"/>
  <c r="BI347"/>
  <c r="BH347"/>
  <c r="BG347"/>
  <c r="BF347"/>
  <c r="T347"/>
  <c r="R347"/>
  <c r="P347"/>
  <c r="BI341"/>
  <c r="BH341"/>
  <c r="BG341"/>
  <c r="BF341"/>
  <c r="T341"/>
  <c r="R341"/>
  <c r="P341"/>
  <c r="BI337"/>
  <c r="BH337"/>
  <c r="BG337"/>
  <c r="BF337"/>
  <c r="T337"/>
  <c r="R337"/>
  <c r="P337"/>
  <c r="BI331"/>
  <c r="BH331"/>
  <c r="BG331"/>
  <c r="BF331"/>
  <c r="T331"/>
  <c r="R331"/>
  <c r="P331"/>
  <c r="BI321"/>
  <c r="BH321"/>
  <c r="BG321"/>
  <c r="BF321"/>
  <c r="T321"/>
  <c r="R321"/>
  <c r="P321"/>
  <c r="BI315"/>
  <c r="BH315"/>
  <c r="BG315"/>
  <c r="BF315"/>
  <c r="T315"/>
  <c r="R315"/>
  <c r="P315"/>
  <c r="BI307"/>
  <c r="BH307"/>
  <c r="BG307"/>
  <c r="BF307"/>
  <c r="T307"/>
  <c r="R307"/>
  <c r="P307"/>
  <c r="BI301"/>
  <c r="BH301"/>
  <c r="BG301"/>
  <c r="BF301"/>
  <c r="T301"/>
  <c r="R301"/>
  <c r="P301"/>
  <c r="BI293"/>
  <c r="BH293"/>
  <c r="BG293"/>
  <c r="BF293"/>
  <c r="T293"/>
  <c r="R293"/>
  <c r="P293"/>
  <c r="BI287"/>
  <c r="BH287"/>
  <c r="BG287"/>
  <c r="BF287"/>
  <c r="T287"/>
  <c r="R287"/>
  <c r="P287"/>
  <c r="BI281"/>
  <c r="BH281"/>
  <c r="BG281"/>
  <c r="BF281"/>
  <c r="T281"/>
  <c r="R281"/>
  <c r="P281"/>
  <c r="BI275"/>
  <c r="BH275"/>
  <c r="BG275"/>
  <c r="BF275"/>
  <c r="T275"/>
  <c r="R275"/>
  <c r="P275"/>
  <c r="BI271"/>
  <c r="BH271"/>
  <c r="BG271"/>
  <c r="BF271"/>
  <c r="T271"/>
  <c r="R271"/>
  <c r="P271"/>
  <c r="BI267"/>
  <c r="BH267"/>
  <c r="BG267"/>
  <c r="BF267"/>
  <c r="T267"/>
  <c r="R267"/>
  <c r="P267"/>
  <c r="BI263"/>
  <c r="BH263"/>
  <c r="BG263"/>
  <c r="BF263"/>
  <c r="T263"/>
  <c r="R263"/>
  <c r="P263"/>
  <c r="BI258"/>
  <c r="BH258"/>
  <c r="BG258"/>
  <c r="BF258"/>
  <c r="T258"/>
  <c r="R258"/>
  <c r="P258"/>
  <c r="BI253"/>
  <c r="BH253"/>
  <c r="BG253"/>
  <c r="BF253"/>
  <c r="T253"/>
  <c r="R253"/>
  <c r="P253"/>
  <c r="BI246"/>
  <c r="BH246"/>
  <c r="BG246"/>
  <c r="BF246"/>
  <c r="T246"/>
  <c r="T239"/>
  <c r="R246"/>
  <c r="R239"/>
  <c r="P246"/>
  <c r="P239"/>
  <c r="BI240"/>
  <c r="BH240"/>
  <c r="BG240"/>
  <c r="BF240"/>
  <c r="T240"/>
  <c r="R240"/>
  <c r="P240"/>
  <c r="BI233"/>
  <c r="BH233"/>
  <c r="BG233"/>
  <c r="BF233"/>
  <c r="T233"/>
  <c r="R233"/>
  <c r="P233"/>
  <c r="BI225"/>
  <c r="BH225"/>
  <c r="BG225"/>
  <c r="BF225"/>
  <c r="T225"/>
  <c r="R225"/>
  <c r="P225"/>
  <c r="BI219"/>
  <c r="BH219"/>
  <c r="BG219"/>
  <c r="BF219"/>
  <c r="T219"/>
  <c r="R219"/>
  <c r="P219"/>
  <c r="BI209"/>
  <c r="BH209"/>
  <c r="BG209"/>
  <c r="BF209"/>
  <c r="T209"/>
  <c r="R209"/>
  <c r="P209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2"/>
  <c r="BH182"/>
  <c r="BG182"/>
  <c r="BF182"/>
  <c r="T182"/>
  <c r="R182"/>
  <c r="P182"/>
  <c r="BI176"/>
  <c r="BH176"/>
  <c r="BG176"/>
  <c r="BF176"/>
  <c r="T176"/>
  <c r="R176"/>
  <c r="P176"/>
  <c r="BI172"/>
  <c r="BH172"/>
  <c r="BG172"/>
  <c r="BF172"/>
  <c r="T172"/>
  <c r="R172"/>
  <c r="P172"/>
  <c r="BI164"/>
  <c r="BH164"/>
  <c r="BG164"/>
  <c r="BF164"/>
  <c r="T164"/>
  <c r="R164"/>
  <c r="P164"/>
  <c r="BI158"/>
  <c r="BH158"/>
  <c r="BG158"/>
  <c r="BF158"/>
  <c r="T158"/>
  <c r="R158"/>
  <c r="P158"/>
  <c r="BI149"/>
  <c r="BH149"/>
  <c r="BG149"/>
  <c r="BF149"/>
  <c r="T149"/>
  <c r="R149"/>
  <c r="P149"/>
  <c r="BI143"/>
  <c r="BH143"/>
  <c r="BG143"/>
  <c r="BF143"/>
  <c r="T143"/>
  <c r="R143"/>
  <c r="P143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2"/>
  <c r="BH122"/>
  <c r="BG122"/>
  <c r="BF122"/>
  <c r="T122"/>
  <c r="R122"/>
  <c r="P122"/>
  <c r="BI120"/>
  <c r="BH120"/>
  <c r="BG120"/>
  <c r="BF120"/>
  <c r="T120"/>
  <c r="R120"/>
  <c r="P120"/>
  <c r="BI112"/>
  <c r="BH112"/>
  <c r="BG112"/>
  <c r="BF112"/>
  <c r="T112"/>
  <c r="R112"/>
  <c r="P112"/>
  <c r="BI106"/>
  <c r="BH106"/>
  <c r="BG106"/>
  <c r="BF106"/>
  <c r="T106"/>
  <c r="R106"/>
  <c r="P106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55"/>
  <c r="J17"/>
  <c r="J12"/>
  <c r="J81"/>
  <c r="E7"/>
  <c r="E77"/>
  <c i="3" r="J37"/>
  <c r="J36"/>
  <c i="1" r="AY56"/>
  <c i="3" r="J35"/>
  <c i="1" r="AX56"/>
  <c i="3" r="BI428"/>
  <c r="BH428"/>
  <c r="BG428"/>
  <c r="BF428"/>
  <c r="T428"/>
  <c r="R428"/>
  <c r="P428"/>
  <c r="BI424"/>
  <c r="BH424"/>
  <c r="BG424"/>
  <c r="BF424"/>
  <c r="T424"/>
  <c r="R424"/>
  <c r="P424"/>
  <c r="BI418"/>
  <c r="BH418"/>
  <c r="BG418"/>
  <c r="BF418"/>
  <c r="T418"/>
  <c r="R418"/>
  <c r="P418"/>
  <c r="BI412"/>
  <c r="BH412"/>
  <c r="BG412"/>
  <c r="BF412"/>
  <c r="T412"/>
  <c r="R412"/>
  <c r="P412"/>
  <c r="BI406"/>
  <c r="BH406"/>
  <c r="BG406"/>
  <c r="BF406"/>
  <c r="T406"/>
  <c r="R406"/>
  <c r="P406"/>
  <c r="BI397"/>
  <c r="BH397"/>
  <c r="BG397"/>
  <c r="BF397"/>
  <c r="T397"/>
  <c r="R397"/>
  <c r="P397"/>
  <c r="BI393"/>
  <c r="BH393"/>
  <c r="BG393"/>
  <c r="BF393"/>
  <c r="T393"/>
  <c r="T392"/>
  <c r="R393"/>
  <c r="R392"/>
  <c r="P393"/>
  <c r="P392"/>
  <c r="BI390"/>
  <c r="BH390"/>
  <c r="BG390"/>
  <c r="BF390"/>
  <c r="T390"/>
  <c r="R390"/>
  <c r="P390"/>
  <c r="BI387"/>
  <c r="BH387"/>
  <c r="BG387"/>
  <c r="BF387"/>
  <c r="T387"/>
  <c r="R387"/>
  <c r="P387"/>
  <c r="BI385"/>
  <c r="BH385"/>
  <c r="BG385"/>
  <c r="BF385"/>
  <c r="T385"/>
  <c r="R385"/>
  <c r="P385"/>
  <c r="BI380"/>
  <c r="BH380"/>
  <c r="BG380"/>
  <c r="BF380"/>
  <c r="T380"/>
  <c r="R380"/>
  <c r="P380"/>
  <c r="BI374"/>
  <c r="BH374"/>
  <c r="BG374"/>
  <c r="BF374"/>
  <c r="T374"/>
  <c r="R374"/>
  <c r="P374"/>
  <c r="BI368"/>
  <c r="BH368"/>
  <c r="BG368"/>
  <c r="BF368"/>
  <c r="T368"/>
  <c r="R368"/>
  <c r="P368"/>
  <c r="BI362"/>
  <c r="BH362"/>
  <c r="BG362"/>
  <c r="BF362"/>
  <c r="T362"/>
  <c r="R362"/>
  <c r="P362"/>
  <c r="BI357"/>
  <c r="BH357"/>
  <c r="BG357"/>
  <c r="BF357"/>
  <c r="T357"/>
  <c r="R357"/>
  <c r="P357"/>
  <c r="BI353"/>
  <c r="BH353"/>
  <c r="BG353"/>
  <c r="BF353"/>
  <c r="T353"/>
  <c r="R353"/>
  <c r="P353"/>
  <c r="BI348"/>
  <c r="BH348"/>
  <c r="BG348"/>
  <c r="BF348"/>
  <c r="T348"/>
  <c r="R348"/>
  <c r="P348"/>
  <c r="BI344"/>
  <c r="BH344"/>
  <c r="BG344"/>
  <c r="BF344"/>
  <c r="T344"/>
  <c r="R344"/>
  <c r="P344"/>
  <c r="BI339"/>
  <c r="BH339"/>
  <c r="BG339"/>
  <c r="BF339"/>
  <c r="T339"/>
  <c r="R339"/>
  <c r="P339"/>
  <c r="BI333"/>
  <c r="BH333"/>
  <c r="BG333"/>
  <c r="BF333"/>
  <c r="T333"/>
  <c r="R333"/>
  <c r="P333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6"/>
  <c r="BH306"/>
  <c r="BG306"/>
  <c r="BF306"/>
  <c r="T306"/>
  <c r="R306"/>
  <c r="P306"/>
  <c r="BI303"/>
  <c r="BH303"/>
  <c r="BG303"/>
  <c r="BF303"/>
  <c r="T303"/>
  <c r="T302"/>
  <c r="R303"/>
  <c r="R302"/>
  <c r="P303"/>
  <c r="P302"/>
  <c r="BI296"/>
  <c r="BH296"/>
  <c r="BG296"/>
  <c r="BF296"/>
  <c r="T296"/>
  <c r="R296"/>
  <c r="P296"/>
  <c r="BI292"/>
  <c r="BH292"/>
  <c r="BG292"/>
  <c r="BF292"/>
  <c r="T292"/>
  <c r="R292"/>
  <c r="P292"/>
  <c r="BI286"/>
  <c r="BH286"/>
  <c r="BG286"/>
  <c r="BF286"/>
  <c r="T286"/>
  <c r="R286"/>
  <c r="P286"/>
  <c r="BI282"/>
  <c r="BH282"/>
  <c r="BG282"/>
  <c r="BF282"/>
  <c r="T282"/>
  <c r="R282"/>
  <c r="P282"/>
  <c r="BI278"/>
  <c r="BH278"/>
  <c r="BG278"/>
  <c r="BF278"/>
  <c r="T278"/>
  <c r="R278"/>
  <c r="P278"/>
  <c r="BI272"/>
  <c r="BH272"/>
  <c r="BG272"/>
  <c r="BF272"/>
  <c r="T272"/>
  <c r="R272"/>
  <c r="P272"/>
  <c r="BI266"/>
  <c r="BH266"/>
  <c r="BG266"/>
  <c r="BF266"/>
  <c r="T266"/>
  <c r="R266"/>
  <c r="P266"/>
  <c r="BI260"/>
  <c r="BH260"/>
  <c r="BG260"/>
  <c r="BF260"/>
  <c r="T260"/>
  <c r="R260"/>
  <c r="P260"/>
  <c r="BI250"/>
  <c r="BH250"/>
  <c r="BG250"/>
  <c r="BF250"/>
  <c r="T250"/>
  <c r="R250"/>
  <c r="P250"/>
  <c r="BI243"/>
  <c r="BH243"/>
  <c r="BG243"/>
  <c r="BF243"/>
  <c r="T243"/>
  <c r="T242"/>
  <c r="R243"/>
  <c r="R242"/>
  <c r="P243"/>
  <c r="P242"/>
  <c r="BI236"/>
  <c r="BH236"/>
  <c r="BG236"/>
  <c r="BF236"/>
  <c r="T236"/>
  <c r="R236"/>
  <c r="P236"/>
  <c r="BI230"/>
  <c r="BH230"/>
  <c r="BG230"/>
  <c r="BF230"/>
  <c r="T230"/>
  <c r="R230"/>
  <c r="P230"/>
  <c r="BI226"/>
  <c r="BH226"/>
  <c r="BG226"/>
  <c r="BF226"/>
  <c r="T226"/>
  <c r="R226"/>
  <c r="P226"/>
  <c r="BI220"/>
  <c r="BH220"/>
  <c r="BG220"/>
  <c r="BF220"/>
  <c r="T220"/>
  <c r="R220"/>
  <c r="P220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3"/>
  <c r="BH203"/>
  <c r="BG203"/>
  <c r="BF203"/>
  <c r="T203"/>
  <c r="R203"/>
  <c r="P203"/>
  <c r="BI201"/>
  <c r="BH201"/>
  <c r="BG201"/>
  <c r="BF201"/>
  <c r="T201"/>
  <c r="R201"/>
  <c r="P201"/>
  <c r="BI196"/>
  <c r="BH196"/>
  <c r="BG196"/>
  <c r="BF196"/>
  <c r="T196"/>
  <c r="R196"/>
  <c r="P196"/>
  <c r="BI194"/>
  <c r="BH194"/>
  <c r="BG194"/>
  <c r="BF194"/>
  <c r="T194"/>
  <c r="R194"/>
  <c r="P194"/>
  <c r="BI180"/>
  <c r="BH180"/>
  <c r="BG180"/>
  <c r="BF180"/>
  <c r="T180"/>
  <c r="R180"/>
  <c r="P180"/>
  <c r="BI174"/>
  <c r="BH174"/>
  <c r="BG174"/>
  <c r="BF174"/>
  <c r="T174"/>
  <c r="R174"/>
  <c r="P174"/>
  <c r="BI170"/>
  <c r="BH170"/>
  <c r="BG170"/>
  <c r="BF170"/>
  <c r="T170"/>
  <c r="R170"/>
  <c r="P170"/>
  <c r="BI164"/>
  <c r="BH164"/>
  <c r="BG164"/>
  <c r="BF164"/>
  <c r="T164"/>
  <c r="R164"/>
  <c r="P164"/>
  <c r="BI158"/>
  <c r="BH158"/>
  <c r="BG158"/>
  <c r="BF158"/>
  <c r="T158"/>
  <c r="R158"/>
  <c r="P158"/>
  <c r="BI152"/>
  <c r="BH152"/>
  <c r="BG152"/>
  <c r="BF152"/>
  <c r="T152"/>
  <c r="R152"/>
  <c r="P152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2"/>
  <c r="BH132"/>
  <c r="BG132"/>
  <c r="BF132"/>
  <c r="T132"/>
  <c r="R132"/>
  <c r="P132"/>
  <c r="BI130"/>
  <c r="BH130"/>
  <c r="BG130"/>
  <c r="BF130"/>
  <c r="T130"/>
  <c r="R130"/>
  <c r="P130"/>
  <c r="BI124"/>
  <c r="BH124"/>
  <c r="BG124"/>
  <c r="BF124"/>
  <c r="T124"/>
  <c r="R124"/>
  <c r="P124"/>
  <c r="BI118"/>
  <c r="BH118"/>
  <c r="BG118"/>
  <c r="BF118"/>
  <c r="T118"/>
  <c r="R118"/>
  <c r="P118"/>
  <c r="BI112"/>
  <c r="BH112"/>
  <c r="BG112"/>
  <c r="BF112"/>
  <c r="T112"/>
  <c r="R112"/>
  <c r="P112"/>
  <c r="BI104"/>
  <c r="BH104"/>
  <c r="BG104"/>
  <c r="BF104"/>
  <c r="T104"/>
  <c r="R104"/>
  <c r="P104"/>
  <c r="BI99"/>
  <c r="BH99"/>
  <c r="BG99"/>
  <c r="BF99"/>
  <c r="T99"/>
  <c r="R99"/>
  <c r="P99"/>
  <c r="BI93"/>
  <c r="BH93"/>
  <c r="BG93"/>
  <c r="BF93"/>
  <c r="T93"/>
  <c r="R93"/>
  <c r="P93"/>
  <c r="J87"/>
  <c r="J86"/>
  <c r="F86"/>
  <c r="F84"/>
  <c r="E82"/>
  <c r="J55"/>
  <c r="J54"/>
  <c r="F54"/>
  <c r="F52"/>
  <c r="E50"/>
  <c r="J18"/>
  <c r="E18"/>
  <c r="F87"/>
  <c r="J17"/>
  <c r="J12"/>
  <c r="J52"/>
  <c r="E7"/>
  <c r="E80"/>
  <c i="2" r="J37"/>
  <c r="J36"/>
  <c i="1" r="AY55"/>
  <c i="2" r="J35"/>
  <c i="1" r="AX55"/>
  <c i="2" r="BI151"/>
  <c r="BH151"/>
  <c r="BG151"/>
  <c r="BF151"/>
  <c r="T151"/>
  <c r="T150"/>
  <c r="R151"/>
  <c r="R150"/>
  <c r="P151"/>
  <c r="P150"/>
  <c r="BI145"/>
  <c r="BH145"/>
  <c r="BG145"/>
  <c r="BF145"/>
  <c r="T145"/>
  <c r="T144"/>
  <c r="R145"/>
  <c r="R144"/>
  <c r="P145"/>
  <c r="P144"/>
  <c r="BI139"/>
  <c r="BH139"/>
  <c r="BG139"/>
  <c r="BF139"/>
  <c r="T139"/>
  <c r="R139"/>
  <c r="P139"/>
  <c r="BI134"/>
  <c r="BH134"/>
  <c r="BG134"/>
  <c r="BF134"/>
  <c r="T134"/>
  <c r="R134"/>
  <c r="P134"/>
  <c r="BI132"/>
  <c r="BH132"/>
  <c r="BG132"/>
  <c r="BF132"/>
  <c r="T132"/>
  <c r="R132"/>
  <c r="P132"/>
  <c r="BI126"/>
  <c r="BH126"/>
  <c r="BG126"/>
  <c r="BF126"/>
  <c r="T126"/>
  <c r="R126"/>
  <c r="P126"/>
  <c r="BI122"/>
  <c r="BH122"/>
  <c r="BG122"/>
  <c r="BF122"/>
  <c r="T122"/>
  <c r="R122"/>
  <c r="P122"/>
  <c r="BI117"/>
  <c r="BH117"/>
  <c r="BG117"/>
  <c r="BF117"/>
  <c r="T117"/>
  <c r="R117"/>
  <c r="P117"/>
  <c r="BI112"/>
  <c r="BH112"/>
  <c r="BG112"/>
  <c r="BF112"/>
  <c r="T112"/>
  <c r="R112"/>
  <c r="P112"/>
  <c r="BI106"/>
  <c r="BH106"/>
  <c r="BG106"/>
  <c r="BF106"/>
  <c r="T106"/>
  <c r="R106"/>
  <c r="P106"/>
  <c r="BI101"/>
  <c r="BH101"/>
  <c r="BG101"/>
  <c r="BF101"/>
  <c r="T101"/>
  <c r="R101"/>
  <c r="P101"/>
  <c r="BI99"/>
  <c r="BH99"/>
  <c r="BG99"/>
  <c r="BF99"/>
  <c r="T99"/>
  <c r="R99"/>
  <c r="P99"/>
  <c r="BI93"/>
  <c r="BH93"/>
  <c r="BG93"/>
  <c r="BF93"/>
  <c r="T93"/>
  <c r="R93"/>
  <c r="P93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79"/>
  <c r="E7"/>
  <c r="E75"/>
  <c i="1" r="L50"/>
  <c r="AM50"/>
  <c r="AM49"/>
  <c r="L49"/>
  <c r="AM47"/>
  <c r="L47"/>
  <c r="L45"/>
  <c r="L44"/>
  <c i="5" r="J247"/>
  <c r="BK139"/>
  <c i="4" r="J219"/>
  <c i="3" r="BK397"/>
  <c r="J278"/>
  <c i="2" r="J132"/>
  <c i="5" r="BK271"/>
  <c r="J135"/>
  <c i="4" r="BK176"/>
  <c r="J120"/>
  <c i="3" r="J387"/>
  <c r="J272"/>
  <c r="BK209"/>
  <c i="2" r="J139"/>
  <c i="5" r="J254"/>
  <c r="BK225"/>
  <c r="BK177"/>
  <c i="4" r="J158"/>
  <c i="3" r="BK385"/>
  <c r="BK292"/>
  <c r="J209"/>
  <c i="2" r="J106"/>
  <c i="5" r="BK165"/>
  <c i="4" r="BK301"/>
  <c r="J182"/>
  <c i="3" r="J397"/>
  <c r="BK344"/>
  <c r="J170"/>
  <c i="2" r="J101"/>
  <c i="5" r="J112"/>
  <c i="4" r="J360"/>
  <c r="BK219"/>
  <c i="3" r="J368"/>
  <c r="BK286"/>
  <c r="BK203"/>
  <c r="J130"/>
  <c i="2" r="BK88"/>
  <c i="5" r="J243"/>
  <c i="4" r="BK321"/>
  <c r="J246"/>
  <c r="BK120"/>
  <c i="3" r="BK339"/>
  <c r="BK272"/>
  <c r="J203"/>
  <c r="J118"/>
  <c i="2" r="BK145"/>
  <c i="5" r="BK237"/>
  <c r="J153"/>
  <c i="4" r="J209"/>
  <c r="J90"/>
  <c i="2" r="BK112"/>
  <c i="5" r="J193"/>
  <c i="4" r="BK293"/>
  <c r="BK149"/>
  <c i="3" r="BK374"/>
  <c r="J323"/>
  <c i="2" r="J134"/>
  <c i="5" r="BK278"/>
  <c r="J225"/>
  <c i="4" r="BK315"/>
  <c r="J135"/>
  <c i="3" r="J325"/>
  <c r="BK226"/>
  <c i="2" r="BK106"/>
  <c i="5" r="J191"/>
  <c i="4" r="J263"/>
  <c r="J164"/>
  <c i="3" r="BK428"/>
  <c r="BK317"/>
  <c r="J214"/>
  <c r="BK130"/>
  <c i="5" r="BK283"/>
  <c r="BK212"/>
  <c r="BK135"/>
  <c i="4" r="J253"/>
  <c i="3" r="J418"/>
  <c r="BK236"/>
  <c r="J207"/>
  <c i="5" r="J218"/>
  <c r="J126"/>
  <c i="4" r="J271"/>
  <c r="BK135"/>
  <c i="3" r="BK357"/>
  <c r="J201"/>
  <c r="BK118"/>
  <c i="5" r="BK183"/>
  <c i="4" r="J367"/>
  <c r="J267"/>
  <c r="BK92"/>
  <c i="3" r="J357"/>
  <c r="BK266"/>
  <c r="J142"/>
  <c i="2" r="BK122"/>
  <c i="5" r="J278"/>
  <c r="BK199"/>
  <c i="4" r="BK267"/>
  <c r="J122"/>
  <c i="3" r="BK418"/>
  <c r="BK306"/>
  <c i="2" r="BK93"/>
  <c i="5" r="J159"/>
  <c i="4" r="J307"/>
  <c r="J188"/>
  <c i="3" r="BK132"/>
  <c i="4" r="J353"/>
  <c r="J240"/>
  <c i="3" r="J412"/>
  <c r="BK333"/>
  <c r="J282"/>
  <c i="2" r="BK126"/>
  <c i="5" r="J258"/>
  <c r="J183"/>
  <c r="BK94"/>
  <c i="4" r="BK172"/>
  <c i="3" r="J362"/>
  <c r="J292"/>
  <c r="BK211"/>
  <c i="5" r="J290"/>
  <c r="BK193"/>
  <c i="4" r="J337"/>
  <c r="J225"/>
  <c r="BK127"/>
  <c i="3" r="BK393"/>
  <c r="BK311"/>
  <c r="J146"/>
  <c i="5" r="BK302"/>
  <c r="BK233"/>
  <c r="J189"/>
  <c i="4" r="J293"/>
  <c r="J149"/>
  <c i="3" r="J333"/>
  <c r="BK214"/>
  <c i="2" r="BK132"/>
  <c i="5" r="J271"/>
  <c r="BK147"/>
  <c r="J94"/>
  <c i="4" r="BK196"/>
  <c i="3" r="BK412"/>
  <c r="BK368"/>
  <c r="J317"/>
  <c r="J152"/>
  <c i="2" r="J93"/>
  <c i="5" r="J106"/>
  <c i="4" r="BK341"/>
  <c r="BK240"/>
  <c r="J112"/>
  <c i="3" r="J374"/>
  <c r="BK278"/>
  <c r="J174"/>
  <c r="BK124"/>
  <c i="2" r="J117"/>
  <c i="5" r="J283"/>
  <c r="BK159"/>
  <c r="J100"/>
  <c i="4" r="BK253"/>
  <c r="BK188"/>
  <c i="3" r="BK390"/>
  <c r="J313"/>
  <c r="BK207"/>
  <c r="J164"/>
  <c r="BK99"/>
  <c i="5" r="J285"/>
  <c r="BK191"/>
  <c i="4" r="BK331"/>
  <c r="J204"/>
  <c i="3" r="J93"/>
  <c i="2" r="J99"/>
  <c i="5" r="BK189"/>
  <c i="4" r="J331"/>
  <c r="J176"/>
  <c r="BK96"/>
  <c i="3" r="J344"/>
  <c r="J286"/>
  <c r="J138"/>
  <c i="5" r="BK254"/>
  <c r="J170"/>
  <c i="4" r="BK337"/>
  <c i="3" r="BK406"/>
  <c r="J306"/>
  <c r="BK230"/>
  <c i="2" r="J122"/>
  <c i="5" r="BK227"/>
  <c i="4" r="BK287"/>
  <c r="BK158"/>
  <c i="3" r="BK380"/>
  <c r="J250"/>
  <c r="BK158"/>
  <c i="1" r="AS54"/>
  <c i="4" r="BK353"/>
  <c r="J96"/>
  <c i="3" r="J311"/>
  <c r="J226"/>
  <c r="BK142"/>
  <c i="5" r="J249"/>
  <c r="BK100"/>
  <c i="4" r="BK209"/>
  <c r="BK122"/>
  <c i="3" r="J353"/>
  <c r="BK196"/>
  <c r="BK112"/>
  <c i="5" r="J165"/>
  <c i="4" r="J347"/>
  <c r="BK246"/>
  <c i="3" r="J428"/>
  <c r="J315"/>
  <c r="J196"/>
  <c i="2" r="BK139"/>
  <c i="5" r="BK249"/>
  <c r="BK131"/>
  <c i="4" r="J301"/>
  <c r="J131"/>
  <c i="3" r="BK387"/>
  <c r="BK250"/>
  <c r="BK194"/>
  <c r="BK138"/>
  <c i="2" r="J126"/>
  <c i="5" r="BK218"/>
  <c r="J139"/>
  <c i="4" r="J233"/>
  <c r="J94"/>
  <c i="2" r="BK101"/>
  <c i="5" r="J230"/>
  <c i="4" r="BK307"/>
  <c r="BK233"/>
  <c r="BK94"/>
  <c i="3" r="J339"/>
  <c r="BK313"/>
  <c r="BK104"/>
  <c i="5" r="BK290"/>
  <c r="J227"/>
  <c r="BK106"/>
  <c i="4" r="BK192"/>
  <c i="3" r="BK327"/>
  <c r="BK260"/>
  <c r="J132"/>
  <c i="5" r="J212"/>
  <c i="4" r="J275"/>
  <c r="J143"/>
  <c i="3" r="BK424"/>
  <c r="BK303"/>
  <c r="BK170"/>
  <c i="2" r="BK117"/>
  <c i="5" r="BK266"/>
  <c r="J206"/>
  <c i="4" r="J287"/>
  <c r="BK131"/>
  <c i="3" r="J303"/>
  <c r="J211"/>
  <c i="5" r="J296"/>
  <c r="J131"/>
  <c i="4" r="J321"/>
  <c r="J192"/>
  <c i="3" r="J406"/>
  <c r="J348"/>
  <c r="J236"/>
  <c r="J104"/>
  <c i="2" r="J88"/>
  <c i="4" r="BK360"/>
  <c r="BK275"/>
  <c r="J196"/>
  <c i="3" r="J424"/>
  <c r="BK348"/>
  <c r="J243"/>
  <c r="BK164"/>
  <c r="J99"/>
  <c i="5" r="BK296"/>
  <c r="J147"/>
  <c i="4" r="J315"/>
  <c r="BK182"/>
  <c r="J92"/>
  <c i="3" r="BK315"/>
  <c r="BK243"/>
  <c r="BK201"/>
  <c r="BK152"/>
  <c r="BK93"/>
  <c i="5" r="BK258"/>
  <c r="J177"/>
  <c i="4" r="BK281"/>
  <c r="BK164"/>
  <c i="2" r="J145"/>
  <c i="5" r="BK247"/>
  <c r="BK170"/>
  <c i="4" r="BK258"/>
  <c r="J172"/>
  <c i="3" r="J393"/>
  <c r="BK325"/>
  <c r="J260"/>
  <c i="5" r="J237"/>
  <c r="BK120"/>
  <c i="4" r="BK200"/>
  <c i="3" r="J385"/>
  <c r="J266"/>
  <c r="J194"/>
  <c i="5" r="J266"/>
  <c i="4" r="J341"/>
  <c r="J200"/>
  <c r="BK90"/>
  <c i="3" r="J327"/>
  <c r="J220"/>
  <c r="J124"/>
  <c i="5" r="BK285"/>
  <c r="BK230"/>
  <c r="BK153"/>
  <c i="4" r="BK204"/>
  <c i="3" r="J380"/>
  <c r="BK282"/>
  <c r="BK174"/>
  <c i="5" r="BK206"/>
  <c r="J120"/>
  <c i="4" r="J258"/>
  <c r="BK106"/>
  <c i="3" r="J390"/>
  <c r="BK180"/>
  <c i="2" r="J151"/>
  <c i="4" r="BK367"/>
  <c r="J281"/>
  <c r="J127"/>
  <c i="3" r="BK323"/>
  <c r="J230"/>
  <c r="BK146"/>
  <c i="2" r="BK151"/>
  <c i="5" r="J302"/>
  <c r="J233"/>
  <c r="BK126"/>
  <c i="4" r="BK271"/>
  <c r="BK143"/>
  <c i="3" r="BK353"/>
  <c r="BK296"/>
  <c r="BK220"/>
  <c r="J180"/>
  <c r="J112"/>
  <c i="2" r="J112"/>
  <c i="5" r="J199"/>
  <c i="4" r="BK347"/>
  <c r="BK225"/>
  <c r="J106"/>
  <c i="2" r="BK134"/>
  <c i="5" r="BK243"/>
  <c r="BK112"/>
  <c i="4" r="BK263"/>
  <c r="BK112"/>
  <c i="3" r="BK362"/>
  <c r="J296"/>
  <c r="J158"/>
  <c i="2" r="BK99"/>
  <c i="5" l="1" r="R224"/>
  <c i="2" r="R87"/>
  <c r="BK131"/>
  <c r="J131"/>
  <c r="J63"/>
  <c i="3" r="BK92"/>
  <c r="J92"/>
  <c r="J61"/>
  <c r="R213"/>
  <c r="BK305"/>
  <c r="J305"/>
  <c r="J66"/>
  <c r="T384"/>
  <c i="4" r="BK157"/>
  <c r="J157"/>
  <c r="J62"/>
  <c r="R208"/>
  <c i="2" r="R111"/>
  <c i="4" r="P89"/>
  <c r="R252"/>
  <c i="5" r="BK93"/>
  <c r="J93"/>
  <c r="J61"/>
  <c r="P176"/>
  <c i="2" r="BK111"/>
  <c r="J111"/>
  <c r="J62"/>
  <c i="3" r="R92"/>
  <c r="P249"/>
  <c r="R384"/>
  <c i="4" r="T157"/>
  <c r="T252"/>
  <c i="5" r="R93"/>
  <c r="R152"/>
  <c i="2" r="T111"/>
  <c i="3" r="T92"/>
  <c r="P305"/>
  <c r="BK396"/>
  <c r="J396"/>
  <c r="J70"/>
  <c i="4" r="R89"/>
  <c r="P208"/>
  <c i="2" r="BK87"/>
  <c i="3" r="P92"/>
  <c r="BK249"/>
  <c r="J249"/>
  <c r="J64"/>
  <c r="T249"/>
  <c r="P384"/>
  <c r="R396"/>
  <c r="R395"/>
  <c i="4" r="P157"/>
  <c r="P252"/>
  <c i="5" r="R176"/>
  <c i="2" r="T87"/>
  <c r="P131"/>
  <c i="3" r="P213"/>
  <c r="R249"/>
  <c r="BK384"/>
  <c r="J384"/>
  <c r="J67"/>
  <c r="P396"/>
  <c r="P395"/>
  <c i="4" r="BK89"/>
  <c r="BK208"/>
  <c r="J208"/>
  <c r="J63"/>
  <c i="5" r="P152"/>
  <c r="R211"/>
  <c i="2" r="P87"/>
  <c r="T131"/>
  <c i="3" r="BK213"/>
  <c r="J213"/>
  <c r="J62"/>
  <c r="T305"/>
  <c i="4" r="T89"/>
  <c r="BK252"/>
  <c r="J252"/>
  <c r="J65"/>
  <c i="5" r="P93"/>
  <c r="BK152"/>
  <c r="J152"/>
  <c r="J62"/>
  <c r="BK176"/>
  <c r="J176"/>
  <c r="J64"/>
  <c r="P211"/>
  <c r="T211"/>
  <c r="P224"/>
  <c i="2" r="P111"/>
  <c r="R131"/>
  <c i="3" r="T213"/>
  <c r="R305"/>
  <c r="T396"/>
  <c r="T395"/>
  <c i="4" r="R157"/>
  <c r="T208"/>
  <c i="5" r="T93"/>
  <c r="T92"/>
  <c r="T152"/>
  <c r="T176"/>
  <c r="BK211"/>
  <c r="J211"/>
  <c r="J66"/>
  <c r="BK224"/>
  <c r="J224"/>
  <c r="J67"/>
  <c r="T224"/>
  <c r="BK236"/>
  <c r="J236"/>
  <c r="J70"/>
  <c r="P236"/>
  <c r="P235"/>
  <c r="R236"/>
  <c r="R235"/>
  <c r="T236"/>
  <c r="T235"/>
  <c r="BK289"/>
  <c r="J289"/>
  <c r="J71"/>
  <c r="P289"/>
  <c r="R289"/>
  <c r="T289"/>
  <c i="2" r="BE88"/>
  <c r="BE93"/>
  <c r="BE101"/>
  <c i="3" r="E48"/>
  <c r="BE93"/>
  <c r="BE152"/>
  <c r="BE180"/>
  <c r="BE250"/>
  <c r="BE278"/>
  <c r="BE306"/>
  <c r="BE348"/>
  <c r="BE353"/>
  <c r="BE357"/>
  <c i="4" r="F84"/>
  <c r="BE135"/>
  <c r="BE182"/>
  <c r="BE204"/>
  <c r="BE253"/>
  <c r="BE271"/>
  <c r="BK366"/>
  <c r="J366"/>
  <c r="J67"/>
  <c i="5" r="F88"/>
  <c r="BE135"/>
  <c r="BE153"/>
  <c r="BE159"/>
  <c r="BE191"/>
  <c r="BE206"/>
  <c r="BE233"/>
  <c r="BE237"/>
  <c i="2" r="J52"/>
  <c r="BE122"/>
  <c r="BE126"/>
  <c i="4" r="BE96"/>
  <c r="BE196"/>
  <c r="BE246"/>
  <c r="BE258"/>
  <c r="BE293"/>
  <c i="5" r="BE94"/>
  <c r="BE100"/>
  <c r="BE165"/>
  <c r="BE302"/>
  <c i="2" r="F55"/>
  <c r="BK144"/>
  <c r="J144"/>
  <c r="J64"/>
  <c r="BK150"/>
  <c r="J150"/>
  <c r="J65"/>
  <c i="3" r="BE174"/>
  <c r="BE214"/>
  <c r="BE236"/>
  <c r="BE266"/>
  <c r="BE286"/>
  <c r="BE292"/>
  <c r="BE303"/>
  <c r="BE327"/>
  <c r="BE362"/>
  <c r="BE368"/>
  <c r="BE406"/>
  <c r="BE412"/>
  <c r="BE424"/>
  <c r="BK302"/>
  <c r="J302"/>
  <c r="J65"/>
  <c i="4" r="BE94"/>
  <c r="BE158"/>
  <c r="BE172"/>
  <c r="BE176"/>
  <c r="BE200"/>
  <c r="BE209"/>
  <c r="BE240"/>
  <c r="BE263"/>
  <c r="BE281"/>
  <c r="BE287"/>
  <c i="5" r="J85"/>
  <c r="BE106"/>
  <c r="BE112"/>
  <c r="BE177"/>
  <c r="BE290"/>
  <c r="BK169"/>
  <c r="J169"/>
  <c r="J63"/>
  <c i="2" r="BE106"/>
  <c r="BE132"/>
  <c r="BE145"/>
  <c i="3" r="J84"/>
  <c r="BE118"/>
  <c r="BE158"/>
  <c r="BE170"/>
  <c r="BE194"/>
  <c r="BE201"/>
  <c r="BE226"/>
  <c r="BE311"/>
  <c r="BE313"/>
  <c r="BE393"/>
  <c r="BE397"/>
  <c r="BK242"/>
  <c r="J242"/>
  <c r="J63"/>
  <c i="4" r="BE143"/>
  <c r="BE164"/>
  <c r="BE307"/>
  <c r="BE315"/>
  <c r="BE353"/>
  <c r="BE360"/>
  <c r="BE367"/>
  <c r="BK359"/>
  <c r="J359"/>
  <c r="J66"/>
  <c i="5" r="E48"/>
  <c r="BE147"/>
  <c r="BE193"/>
  <c i="2" r="E48"/>
  <c r="BE139"/>
  <c i="3" r="BE132"/>
  <c r="BE138"/>
  <c r="BE142"/>
  <c r="BE146"/>
  <c r="BE230"/>
  <c r="BE282"/>
  <c r="BE385"/>
  <c r="BE387"/>
  <c r="BE428"/>
  <c i="4" r="BE92"/>
  <c r="BE225"/>
  <c r="BE275"/>
  <c i="5" r="BE139"/>
  <c r="BE183"/>
  <c r="BE189"/>
  <c r="BE230"/>
  <c i="2" r="BE112"/>
  <c r="BE117"/>
  <c r="BE134"/>
  <c i="3" r="BE99"/>
  <c r="BE124"/>
  <c r="BE203"/>
  <c r="BE211"/>
  <c r="BE220"/>
  <c r="BE296"/>
  <c i="4" r="BE90"/>
  <c r="BE188"/>
  <c r="BE192"/>
  <c r="BE219"/>
  <c r="BE233"/>
  <c r="BE267"/>
  <c r="BE321"/>
  <c r="BE331"/>
  <c r="BE337"/>
  <c r="BE347"/>
  <c r="BK239"/>
  <c r="J239"/>
  <c r="J64"/>
  <c i="5" r="BE120"/>
  <c r="BE126"/>
  <c r="BE199"/>
  <c r="BE218"/>
  <c r="BE227"/>
  <c r="BE258"/>
  <c r="BE278"/>
  <c i="2" r="BE99"/>
  <c r="BE151"/>
  <c i="3" r="BE112"/>
  <c r="BE164"/>
  <c r="BE196"/>
  <c r="BE207"/>
  <c r="BE243"/>
  <c r="BE260"/>
  <c r="BE315"/>
  <c r="BE325"/>
  <c r="BE333"/>
  <c r="BE418"/>
  <c r="BK392"/>
  <c r="J392"/>
  <c r="J68"/>
  <c i="4" r="J52"/>
  <c r="BE106"/>
  <c r="BE112"/>
  <c r="BE131"/>
  <c r="BE301"/>
  <c i="5" r="BE170"/>
  <c r="BE225"/>
  <c r="BE247"/>
  <c r="BE254"/>
  <c r="BE296"/>
  <c r="BK205"/>
  <c r="J205"/>
  <c r="J65"/>
  <c r="BK232"/>
  <c r="J232"/>
  <c r="J68"/>
  <c i="3" r="F55"/>
  <c r="BE104"/>
  <c r="BE130"/>
  <c r="BE209"/>
  <c r="BE272"/>
  <c r="BE317"/>
  <c r="BE323"/>
  <c r="BE339"/>
  <c r="BE344"/>
  <c r="BE374"/>
  <c r="BE380"/>
  <c r="BE390"/>
  <c i="4" r="E48"/>
  <c r="BE120"/>
  <c r="BE122"/>
  <c r="BE127"/>
  <c r="BE149"/>
  <c r="BE341"/>
  <c i="5" r="BE131"/>
  <c r="BE212"/>
  <c r="BE243"/>
  <c r="BE249"/>
  <c r="BE266"/>
  <c r="BE271"/>
  <c r="BE283"/>
  <c r="BE285"/>
  <c i="2" r="F34"/>
  <c i="1" r="BA55"/>
  <c i="5" r="F36"/>
  <c i="1" r="BC58"/>
  <c i="3" r="F34"/>
  <c i="1" r="BA56"/>
  <c i="4" r="F34"/>
  <c i="1" r="BA57"/>
  <c i="2" r="F37"/>
  <c i="1" r="BD55"/>
  <c i="4" r="F37"/>
  <c i="1" r="BD57"/>
  <c i="5" r="F37"/>
  <c i="1" r="BD58"/>
  <c i="3" r="F35"/>
  <c i="1" r="BB56"/>
  <c i="4" r="J34"/>
  <c i="1" r="AW57"/>
  <c i="4" r="F35"/>
  <c i="1" r="BB57"/>
  <c i="4" r="F36"/>
  <c i="1" r="BC57"/>
  <c i="2" r="F36"/>
  <c i="1" r="BC55"/>
  <c i="5" r="F35"/>
  <c i="1" r="BB58"/>
  <c i="5" r="J34"/>
  <c i="1" r="AW58"/>
  <c i="3" r="J34"/>
  <c i="1" r="AW56"/>
  <c i="3" r="F37"/>
  <c i="1" r="BD56"/>
  <c i="5" r="F34"/>
  <c i="1" r="BA58"/>
  <c i="2" r="F35"/>
  <c i="1" r="BB55"/>
  <c i="2" r="J34"/>
  <c i="1" r="AW55"/>
  <c i="3" r="F36"/>
  <c i="1" r="BC56"/>
  <c i="5" l="1" r="P92"/>
  <c r="P91"/>
  <c i="1" r="AU58"/>
  <c i="3" r="T91"/>
  <c r="T90"/>
  <c i="4" r="T88"/>
  <c r="T87"/>
  <c i="2" r="T86"/>
  <c r="T85"/>
  <c i="4" r="R88"/>
  <c r="R87"/>
  <c i="5" r="R92"/>
  <c r="R91"/>
  <c i="4" r="P88"/>
  <c r="P87"/>
  <c i="1" r="AU57"/>
  <c i="2" r="R86"/>
  <c r="R85"/>
  <c i="5" r="T91"/>
  <c i="2" r="P86"/>
  <c r="P85"/>
  <c i="1" r="AU55"/>
  <c i="4" r="BK88"/>
  <c r="J88"/>
  <c r="J60"/>
  <c i="3" r="P91"/>
  <c r="P90"/>
  <c i="1" r="AU56"/>
  <c i="2" r="BK86"/>
  <c r="BK85"/>
  <c r="J85"/>
  <c r="J59"/>
  <c i="3" r="R91"/>
  <c r="R90"/>
  <c i="5" r="BK92"/>
  <c i="2" r="J87"/>
  <c r="J61"/>
  <c i="3" r="BK91"/>
  <c r="J91"/>
  <c r="J60"/>
  <c i="4" r="J89"/>
  <c r="J61"/>
  <c i="5" r="BK235"/>
  <c r="J235"/>
  <c r="J69"/>
  <c i="3" r="BK395"/>
  <c r="J395"/>
  <c r="J69"/>
  <c r="F33"/>
  <c i="1" r="AZ56"/>
  <c i="3" r="J33"/>
  <c i="1" r="AV56"/>
  <c r="AT56"/>
  <c i="2" r="J33"/>
  <c i="1" r="AV55"/>
  <c r="AT55"/>
  <c r="BD54"/>
  <c r="W33"/>
  <c i="4" r="J33"/>
  <c i="1" r="AV57"/>
  <c r="AT57"/>
  <c i="5" r="F33"/>
  <c i="1" r="AZ58"/>
  <c r="BA54"/>
  <c r="W30"/>
  <c i="4" r="F33"/>
  <c i="1" r="AZ57"/>
  <c i="2" r="F33"/>
  <c i="1" r="AZ55"/>
  <c r="BC54"/>
  <c r="AY54"/>
  <c i="5" r="J33"/>
  <c i="1" r="AV58"/>
  <c r="AT58"/>
  <c r="BB54"/>
  <c r="AX54"/>
  <c i="5" l="1" r="BK91"/>
  <c r="J91"/>
  <c i="4" r="BK87"/>
  <c r="J87"/>
  <c r="J59"/>
  <c i="5" r="J59"/>
  <c r="J92"/>
  <c r="J60"/>
  <c i="2" r="J86"/>
  <c r="J60"/>
  <c i="3" r="BK90"/>
  <c r="J90"/>
  <c r="J59"/>
  <c i="5" r="J30"/>
  <c i="1" r="AG58"/>
  <c r="AN58"/>
  <c r="AZ54"/>
  <c r="AV54"/>
  <c r="AK29"/>
  <c r="W32"/>
  <c r="W31"/>
  <c r="AU54"/>
  <c r="AW54"/>
  <c r="AK30"/>
  <c i="2" r="J30"/>
  <c i="1" r="AG55"/>
  <c r="AN55"/>
  <c i="5" l="1" r="J39"/>
  <c i="2" r="J39"/>
  <c i="4" r="J30"/>
  <c i="1" r="AG57"/>
  <c r="AN57"/>
  <c r="W29"/>
  <c i="3" r="J30"/>
  <c i="1" r="AG56"/>
  <c r="AN56"/>
  <c r="AT54"/>
  <c i="4" l="1" r="J39"/>
  <c i="3" r="J39"/>
  <c i="1" r="AG54"/>
  <c r="AN54"/>
  <c l="1"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<sst xmlns="http://schemas.openxmlformats.org/spreadsheetml/2006/main">
  <si>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</si>
  <si>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</si>
  <si>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</si>
  <si>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</si>
  <si>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</si>
  <si>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{2558430d-6117-4685-b2b4-bf4ff49ca4b4}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</si>
  <si>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</si>
  <si>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</si>
  <si>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</si>
  <si>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</si>
  <si>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</si>
  <si>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</si>
  <si>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</si>
  <si>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</si>
  <si>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</si>
  <si>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2021/017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</si>
  <si>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</si>
  <si>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</si>
  <si>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Vybudování parkovacích stání - Dílčí část 2 - Parkovací stání na ul.Žižkovská p.č.73/ k.ú. Dubina</t>
  </si>
  <si>
    <t>KSO:</t>
  </si>
  <si>
    <t>822 55 31</t>
  </si>
  <si>
    <t>CC-CZ:</t>
  </si>
  <si>
    <t>Místo:</t>
  </si>
  <si>
    <t>Dubina u Ostravy</t>
  </si>
  <si>
    <t>Datum:</t>
  </si>
  <si>
    <t>12. 4. 2021</t>
  </si>
  <si>
    <t>Zadavatel:</t>
  </si>
  <si>
    <t>IČ:</t>
  </si>
  <si>
    <t>SMO Městský obvod Ostrava - Jih</t>
  </si>
  <si>
    <t>DIČ:</t>
  </si>
  <si>
    <t>Uchazeč:</t>
  </si>
  <si>
    <t>Vyplň údaj</t>
  </si>
  <si>
    <t>Projektant:</t>
  </si>
  <si>
    <t>IVITAS, a.s.</t>
  </si>
  <si>
    <t>True</t>
  </si>
  <si>
    <t>Zpracovatel:</t>
  </si>
  <si>
    <t>Jindřich Jansa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</si>
  <si>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</si>
  <si>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</si>
  <si>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</si>
  <si>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</si>
  <si>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</si>
  <si>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</si>
  <si>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</si>
  <si>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</si>
  <si>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</si>
  <si>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</si>
  <si>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</si>
  <si>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</si>
  <si>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</si>
  <si>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</si>
  <si>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</si>
  <si>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</si>
  <si>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</si>
  <si>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</si>
  <si>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</si>
  <si>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</si>
  <si>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</si>
  <si>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</si>
  <si>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</si>
  <si>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</si>
  <si>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</si>
  <si>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</si>
  <si>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</si>
  <si>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</si>
  <si>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</si>
  <si>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</si>
  <si>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</si>
  <si>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</si>
  <si>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</si>
  <si>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</si>
  <si>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</si>
  <si>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</si>
  <si>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</si>
  <si>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</si>
  <si>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</si>
  <si>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</si>
  <si>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</si>
  <si>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C 001</t>
  </si>
  <si>
    <t>Vedlejší a ostatní náklady</t>
  </si>
  <si>
    <t>STA</t>
  </si>
  <si>
    <t>1</t>
  </si>
  <si>
    <t>{97225474-a4d3-4e71-929f-efde46ea7031}</t>
  </si>
  <si>
    <t>2</t>
  </si>
  <si>
    <t>C 101</t>
  </si>
  <si>
    <t>Parkoviště</t>
  </si>
  <si>
    <t>{63e6b6ac-6da7-4ff5-a771-11052c90bbfe}</t>
  </si>
  <si>
    <t>C 301</t>
  </si>
  <si>
    <t>Odvodnění parkoviště</t>
  </si>
  <si>
    <t>{abbb01aa-800a-4f3f-9327-5c52b1532897}</t>
  </si>
  <si>
    <t>C 401</t>
  </si>
  <si>
    <t>Osvětlení parkoviště</t>
  </si>
  <si>
    <t>{da5813ae-0b3c-4349-926f-a77d06d5cf79}</t>
  </si>
  <si>
    <t>KRYCÍ LIST SOUPISU PRACÍ</t>
  </si>
  <si>
    <t>Objekt:</t>
  </si>
  <si>
    <t>C 001 - Vedlejší a ostatní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</si>
  <si>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</si>
  <si>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</si>
  <si>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</si>
  <si>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</si>
  <si>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</si>
  <si>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</si>
  <si>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</si>
  <si>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</si>
  <si>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</si>
  <si>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</si>
  <si>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</si>
  <si>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</si>
  <si>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</si>
  <si>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</si>
  <si>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</si>
  <si>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</si>
  <si>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</si>
  <si>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</si>
  <si>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</si>
  <si>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</si>
  <si>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</si>
  <si>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</si>
  <si>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</si>
  <si>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</si>
  <si>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</si>
  <si>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</si>
  <si>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</si>
  <si>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</si>
  <si>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</si>
  <si>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</si>
  <si>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011464000</t>
  </si>
  <si>
    <t>Měření (monitoring) úrovně osvětlení</t>
  </si>
  <si>
    <t>kpl</t>
  </si>
  <si>
    <t>CS ÚRS 2021 01</t>
  </si>
  <si>
    <t>1024</t>
  </si>
  <si>
    <t>-1519214847</t>
  </si>
  <si>
    <t>PP</t>
  </si>
  <si>
    <t>VV</t>
  </si>
  <si>
    <t>"kontrolní světelně-technické měření + fotodokumentace + passport VO"</t>
  </si>
  <si>
    <t>Součet</t>
  </si>
  <si>
    <t>4</t>
  </si>
  <si>
    <t>012002000</t>
  </si>
  <si>
    <t>Geodetické práce</t>
  </si>
  <si>
    <t>-690806714</t>
  </si>
  <si>
    <t>"náklady na vytyčení stavby a inženýrských sítí před výstavbou"</t>
  </si>
  <si>
    <t>"náklady na geodetické zaměření skutečného provedení stavby"</t>
  </si>
  <si>
    <t>3</t>
  </si>
  <si>
    <t>013103000</t>
  </si>
  <si>
    <t>Aktualizace dokladových částí projektové dokumentace</t>
  </si>
  <si>
    <t>-1085144457</t>
  </si>
  <si>
    <t>013254000</t>
  </si>
  <si>
    <t>Dokumentace skutečného provedení stavby</t>
  </si>
  <si>
    <t>-953324662</t>
  </si>
  <si>
    <t>"DSP v rozsahu dle požadavků SOD"</t>
  </si>
  <si>
    <t>013294000</t>
  </si>
  <si>
    <t>Ostatní dokumentace</t>
  </si>
  <si>
    <t>-956297754</t>
  </si>
  <si>
    <t>"výrobní a dodavatelská dokumentace, fotodokumentace, vzorky výrobků, Provozní řád VD schválený MMO, atd."</t>
  </si>
  <si>
    <t>VRN3</t>
  </si>
  <si>
    <t>Zařízení staveniště</t>
  </si>
  <si>
    <t>6</t>
  </si>
  <si>
    <t>030001000</t>
  </si>
  <si>
    <t>-528994600</t>
  </si>
  <si>
    <t>"náklady na zařízení staveniště, spotřebu energií atd."</t>
  </si>
  <si>
    <t>7</t>
  </si>
  <si>
    <t>034002000</t>
  </si>
  <si>
    <t>Zabezpečení staveniště</t>
  </si>
  <si>
    <t>1798361842</t>
  </si>
  <si>
    <t>"výstražné tabulky, výstražné pásky atd."</t>
  </si>
  <si>
    <t>8</t>
  </si>
  <si>
    <t>034303000</t>
  </si>
  <si>
    <t>Dopravní značení na staveništi</t>
  </si>
  <si>
    <t>11437554</t>
  </si>
  <si>
    <t>"provizorní dopravní značení" 1</t>
  </si>
  <si>
    <t>9</t>
  </si>
  <si>
    <t>035002000</t>
  </si>
  <si>
    <t>Pronájmy ploch, objektů</t>
  </si>
  <si>
    <t>-1201858730</t>
  </si>
  <si>
    <t>"náklady na pronájem veřejného prostranství"</t>
  </si>
  <si>
    <t>VRN4</t>
  </si>
  <si>
    <t>Inženýrská činnost</t>
  </si>
  <si>
    <t>10</t>
  </si>
  <si>
    <t>042503000</t>
  </si>
  <si>
    <t>Plán BOZP na staveništi</t>
  </si>
  <si>
    <t>-590989724</t>
  </si>
  <si>
    <t>11</t>
  </si>
  <si>
    <t>043103000</t>
  </si>
  <si>
    <t>Zkoušky bez rozlišení</t>
  </si>
  <si>
    <t>1346551013</t>
  </si>
  <si>
    <t>"veškeré potřebné zkoušky a revize"</t>
  </si>
  <si>
    <t>12</t>
  </si>
  <si>
    <t>049103000</t>
  </si>
  <si>
    <t>Náklady vzniklé v souvislosti s realizací stavby</t>
  </si>
  <si>
    <t>1227936734</t>
  </si>
  <si>
    <t>"kontrolní prohlídky, pasport stavby - dle technické zprávy"</t>
  </si>
  <si>
    <t>VRN6</t>
  </si>
  <si>
    <t>Územní vlivy</t>
  </si>
  <si>
    <t>13</t>
  </si>
  <si>
    <t>060001000</t>
  </si>
  <si>
    <t>-1983367262</t>
  </si>
  <si>
    <t>"náklady na ztížené podmínky stavby, náklady na čištění komunikací"</t>
  </si>
  <si>
    <t>VRN7</t>
  </si>
  <si>
    <t>Provozní vlivy</t>
  </si>
  <si>
    <t>14</t>
  </si>
  <si>
    <t>075002000</t>
  </si>
  <si>
    <t>Ochranná pásma</t>
  </si>
  <si>
    <t>-964770217</t>
  </si>
  <si>
    <t>"náklady na ochranu a zabezpečení stáv. inženýrských sítí"</t>
  </si>
  <si>
    <t>C 101 - Parkoviště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</si>
  <si>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</si>
  <si>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</si>
  <si>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</si>
  <si>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</si>
  <si>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</si>
  <si>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</si>
  <si>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</si>
  <si>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</si>
  <si>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</si>
  <si>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</si>
  <si>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46-M - Zemní práce při extr.mont.pracích</t>
  </si>
  <si>
    <t>HSV</t>
  </si>
  <si>
    <t>Práce a dodávky HSV</t>
  </si>
  <si>
    <t>Zemní práce</t>
  </si>
  <si>
    <t>113106192</t>
  </si>
  <si>
    <t>Rozebrání vozovek ze silničních dílců se spárami zalitými cementovou maltou strojně pl do 50 m2</t>
  </si>
  <si>
    <t>m2</t>
  </si>
  <si>
    <t>-2112207898</t>
  </si>
  <si>
    <t>Rozebrání dlažeb a dílců vozovek a ploch s přemístěním hmot na skládku na vzdálenost do 3 m nebo s naložením na dopravní prostředek, s jakoukoliv výplní spár strojně plochy jednotlivě do 50 m2 ze silničních dílců jakýchkoliv rozměrů, s ložem z kameniva nebo živice se spárami zalitými cementovou maltou</t>
  </si>
  <si>
    <t>"dle výkresu číslo 17006-DOF-007, 008 a technické zprávy"</t>
  </si>
  <si>
    <t>"stávající odvodňovací rygol"</t>
  </si>
  <si>
    <t>10,5*1</t>
  </si>
  <si>
    <t>121151115</t>
  </si>
  <si>
    <t>Sejmutí ornice plochy do 500 m2 tl vrstvy do 300 mm strojně</t>
  </si>
  <si>
    <t>-305329303</t>
  </si>
  <si>
    <t>Sejmutí ornice strojně při souvislé ploše přes 100 do 500 m2, tl. vrstvy přes 250 do 300 mm</t>
  </si>
  <si>
    <t>683</t>
  </si>
  <si>
    <t>131251104</t>
  </si>
  <si>
    <t>Hloubení jam nezapažených v hornině třídy těžitelnosti I, skupiny 3 objem do 500 m3 strojně</t>
  </si>
  <si>
    <t>m3</t>
  </si>
  <si>
    <t>370425375</t>
  </si>
  <si>
    <t>Hloubení nezapažených jam a zářezů strojně s urovnáním dna do předepsaného profilu a spádu v hornině třídy těžitelnosti I skupiny 3 přes 100 do 500 m3</t>
  </si>
  <si>
    <t>"výkop pro plochy, obruby"</t>
  </si>
  <si>
    <t>181,55</t>
  </si>
  <si>
    <t>"výměna podloží"</t>
  </si>
  <si>
    <t>0,4*600</t>
  </si>
  <si>
    <t>132212111</t>
  </si>
  <si>
    <t>Hloubení rýh š do 800 mm v soudržných horninách třídy těžitelnosti I, skupiny 3 ručně</t>
  </si>
  <si>
    <t>589866465</t>
  </si>
  <si>
    <t>Hloubení rýh šířky do 800 mm ručně zapažených i nezapažených, s urovnáním dna do předepsaného profilu a spádu v hornině třídy těžitelnosti I skupiny 3 soudržných</t>
  </si>
  <si>
    <t>"výkop pro vložení kabelů UPC a Telco do chrániček"</t>
  </si>
  <si>
    <t>0,4*0,5*4+0,4*0,5*19</t>
  </si>
  <si>
    <t>132251102</t>
  </si>
  <si>
    <t xml:space="preserve">Hloubení rýh nezapažených  š do 800 mm v hornině třídy těžitelnosti I, skupiny 3 objem do 50 m3 strojně</t>
  </si>
  <si>
    <t>-956096186</t>
  </si>
  <si>
    <t>Hloubení nezapažených rýh šířky do 800 mm strojně s urovnáním dna do předepsaného profilu a spádu v hornině třídy těžitelnosti I skupiny 3 přes 20 do 50 m3</t>
  </si>
  <si>
    <t>"výkop pro trativod"</t>
  </si>
  <si>
    <t>80*0,6*0,5</t>
  </si>
  <si>
    <t>133212011</t>
  </si>
  <si>
    <t>Hloubení šachet v hornině třídy těžitelnosti I, skupiny 3, plocha výkopu do 4 m2 ručně</t>
  </si>
  <si>
    <t>-2143518750</t>
  </si>
  <si>
    <t>Hloubení šachet ručně zapažených i nezapažených v horninách třídy těžitelnosti I skupiny 3, půdorysná plocha výkopu do 4 m2</t>
  </si>
  <si>
    <t>"dle výkresu číslo 17006-DOF-007 a technické zprávy"</t>
  </si>
  <si>
    <t>"pro patky dopravních značek"</t>
  </si>
  <si>
    <t>3*0,3*0,3*0,8</t>
  </si>
  <si>
    <t>139001101</t>
  </si>
  <si>
    <t>Příplatek za ztížení vykopávky v blízkosti podzemního vedení</t>
  </si>
  <si>
    <t>1828127677</t>
  </si>
  <si>
    <t>Příplatek k cenám hloubených vykopávek za ztížení vykopávky v blízkosti podzemního vedení nebo výbušnin pro jakoukoliv třídu horniny</t>
  </si>
  <si>
    <t>162751117</t>
  </si>
  <si>
    <t>Vodorovné přemístění do 10000 m výkopku/sypaniny z horniny třídy těžitelnosti I, skupiny 1 až 3</t>
  </si>
  <si>
    <t>-1438823622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</si>
  <si>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</si>
  <si>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"odvoz přebytečné zeminy na skládku"</t>
  </si>
  <si>
    <t>421,55+24-34+0,216+4,6</t>
  </si>
  <si>
    <t>205-31,5</t>
  </si>
  <si>
    <t>171251201</t>
  </si>
  <si>
    <t>Uložení sypaniny na skládky nebo meziskládky</t>
  </si>
  <si>
    <t>191645644</t>
  </si>
  <si>
    <t>Uložení sypaniny na skládky nebo meziskládky bez hutnění s upravením uložené sypaniny do předepsaného tvaru</t>
  </si>
  <si>
    <t>589,866</t>
  </si>
  <si>
    <t>171201221</t>
  </si>
  <si>
    <t>Poplatek za uložení na skládce (skládkovné) zeminy a kamení kód odpadu 17 05 04</t>
  </si>
  <si>
    <t>t</t>
  </si>
  <si>
    <t>1377543315</t>
  </si>
  <si>
    <t>Poplatek za uložení stavebního odpadu na skládce (skládkovné) zeminy a kamení zatříděného do Katalogu odpadů pod kódem 17 05 04</t>
  </si>
  <si>
    <t>589,866*1,7</t>
  </si>
  <si>
    <t>174151101</t>
  </si>
  <si>
    <t>Zásyp jam, šachet rýh nebo kolem objektů sypaninou se zhutněním</t>
  </si>
  <si>
    <t>-1051815523</t>
  </si>
  <si>
    <t>Zásyp sypaninou z jakékoliv horniny strojně s uložením výkopku ve vrstvách se zhutněním jam, šachet, rýh nebo kolem objektů v těchto vykopávkách</t>
  </si>
  <si>
    <t>"kolem nových ploch"</t>
  </si>
  <si>
    <t>34</t>
  </si>
  <si>
    <t>181111131</t>
  </si>
  <si>
    <t>Plošná úprava terénu do 500 m2 zemina skupiny 1 až 4 nerovnosti do 200 mm v rovinně a svahu do 1:5</t>
  </si>
  <si>
    <t>1766193258</t>
  </si>
  <si>
    <t>Plošná úprava terénu v zemině skupiny 1 až 4 s urovnáním povrchu bez doplnění ornice souvislé plochy do 500 m2 při nerovnostech terénu přes 150 do 200 mm v rovině nebo na svahu do 1:5</t>
  </si>
  <si>
    <t>"sadové úpravy okolí stavby - vč. vysbírání kamenů a zbytků po stavebních pracech a zkypření"</t>
  </si>
  <si>
    <t>210+50</t>
  </si>
  <si>
    <t>181311103</t>
  </si>
  <si>
    <t>Rozprostření ornice tl vrstvy do 200 mm v rovině nebo ve svahu do 1:5 ručně</t>
  </si>
  <si>
    <t>-877168333</t>
  </si>
  <si>
    <t>Rozprostření a urovnání ornice v rovině nebo ve svahu sklonu do 1:5 ručně při souvislé ploše, tl. vrstvy do 200 mm</t>
  </si>
  <si>
    <t>"sadové úpravy okolí stavby"</t>
  </si>
  <si>
    <t>210</t>
  </si>
  <si>
    <t>181411131</t>
  </si>
  <si>
    <t>Založení parkového trávníku výsevem plochy do 1000 m2 v rovině a ve svahu do 1:5</t>
  </si>
  <si>
    <t>1372516169</t>
  </si>
  <si>
    <t>Založení trávníku na půdě předem připravené plochy do 1000 m2 výsevem včetně utažení parkového v rovině nebo na svahu do 1:5</t>
  </si>
  <si>
    <t>M</t>
  </si>
  <si>
    <t>005724100</t>
  </si>
  <si>
    <t>osivo směs travní parková</t>
  </si>
  <si>
    <t>kg</t>
  </si>
  <si>
    <t>2003679852</t>
  </si>
  <si>
    <t>260*0,02*1,03</t>
  </si>
  <si>
    <t>16</t>
  </si>
  <si>
    <t>181951111</t>
  </si>
  <si>
    <t>Úprava pláně v hornině třídy těžitelnosti I, skupiny 1 až 3 bez zhutnění strojně</t>
  </si>
  <si>
    <t>-648745239</t>
  </si>
  <si>
    <t>Úprava pláně vyrovnáním výškových rozdílů strojně v hornině třídy těžitelnosti I, skupiny 1 až 3 bez zhutnění</t>
  </si>
  <si>
    <t>17</t>
  </si>
  <si>
    <t>181951112</t>
  </si>
  <si>
    <t>Úprava pláně v hornině třídy těžitelnosti I, skupiny 1 až 3 se zhutněním strojně</t>
  </si>
  <si>
    <t>-286574556</t>
  </si>
  <si>
    <t>Úprava pláně vyrovnáním výškových rozdílů strojně v hornině třídy těžitelnosti I, skupiny 1 až 3 se zhutněním</t>
  </si>
  <si>
    <t>"plocha parkoviště"</t>
  </si>
  <si>
    <t>455+9</t>
  </si>
  <si>
    <t>600</t>
  </si>
  <si>
    <t>"chodník"</t>
  </si>
  <si>
    <t>18+0,8</t>
  </si>
  <si>
    <t>"příkopový žlab"</t>
  </si>
  <si>
    <t>10,5*0,6</t>
  </si>
  <si>
    <t>"obruby"</t>
  </si>
  <si>
    <t>0,6*110+0,5*83</t>
  </si>
  <si>
    <t>18</t>
  </si>
  <si>
    <t>183403161</t>
  </si>
  <si>
    <t>Obdělání půdy válením v rovině a svahu do 1:5</t>
  </si>
  <si>
    <t>-1914112446</t>
  </si>
  <si>
    <t>Obdělání půdy válením v rovině nebo na svahu do 1:5</t>
  </si>
  <si>
    <t>19</t>
  </si>
  <si>
    <t>184818232</t>
  </si>
  <si>
    <t>Ochrana kmene průměru přes 300 do 500 mm bedněním výšky do 2 m</t>
  </si>
  <si>
    <t>kus</t>
  </si>
  <si>
    <t>-769764155</t>
  </si>
  <si>
    <t>Ochrana kmene bedněním před poškozením stavebním provozem zřízení včetně odstranění výšky bednění do 2 m průměru kmene přes 300 do 500 mm</t>
  </si>
  <si>
    <t>20</t>
  </si>
  <si>
    <t>185803111</t>
  </si>
  <si>
    <t>Ošetření trávníku shrabáním v rovině a svahu do 1:5</t>
  </si>
  <si>
    <t>-1975586884</t>
  </si>
  <si>
    <t>Ošetření trávníku jednorázové v rovině nebo na svahu do 1:5</t>
  </si>
  <si>
    <t>185804312</t>
  </si>
  <si>
    <t>Zalití rostlin vodou plocha přes 20 m2</t>
  </si>
  <si>
    <t>1258448097</t>
  </si>
  <si>
    <t>Zalití rostlin vodou plochy záhonů jednotlivě přes 20 m2</t>
  </si>
  <si>
    <t>260*0,05</t>
  </si>
  <si>
    <t>22</t>
  </si>
  <si>
    <t>08113910</t>
  </si>
  <si>
    <t>voda povrchová pro jinou potřebu průmyslu a služeb</t>
  </si>
  <si>
    <t>-364895542</t>
  </si>
  <si>
    <t>23</t>
  </si>
  <si>
    <t>185851121</t>
  </si>
  <si>
    <t>Dovoz vody pro zálivku rostlin za vzdálenost do 1000 m</t>
  </si>
  <si>
    <t>885510402</t>
  </si>
  <si>
    <t>Dovoz vody pro zálivku rostlin na vzdálenost do 1000 m</t>
  </si>
  <si>
    <t>24</t>
  </si>
  <si>
    <t>185851129</t>
  </si>
  <si>
    <t>Příplatek k dovozu vody pro zálivku rostlin do 1000 m ZKD 1000 m</t>
  </si>
  <si>
    <t>-301571728</t>
  </si>
  <si>
    <t>Dovoz vody pro zálivku rostlin Příplatek k ceně za každých dalších i započatých 1000 m</t>
  </si>
  <si>
    <t>Zakládání</t>
  </si>
  <si>
    <t>25</t>
  </si>
  <si>
    <t>211571112</t>
  </si>
  <si>
    <t>Výplň odvodňovacích žeber nebo trativodů štěrkopískem netříděným</t>
  </si>
  <si>
    <t>30133325</t>
  </si>
  <si>
    <t>Výplň kamenivem do rýh odvodňovacích žeber nebo trativodů bez zhutnění, s úpravou povrchu výplně štěrkopískem netříděným</t>
  </si>
  <si>
    <t>"trativod"</t>
  </si>
  <si>
    <t>26</t>
  </si>
  <si>
    <t>211971121</t>
  </si>
  <si>
    <t>Zřízení opláštění žeber nebo trativodů geotextilií v rýze nebo zářezu sklonu přes 1:2 š do 2,5 m</t>
  </si>
  <si>
    <t>1757635920</t>
  </si>
  <si>
    <t>Zřízení opláštění výplně z geotextilie odvodňovacích žeber nebo trativodů v rýze nebo zářezu se stěnami svislými nebo šikmými o sklonu přes 1:2 při rozvinuté šířce opláštění do 2,5 m</t>
  </si>
  <si>
    <t>80*(0,5*2+0,6*2)</t>
  </si>
  <si>
    <t>27</t>
  </si>
  <si>
    <t>69311081</t>
  </si>
  <si>
    <t>geotextilie netkaná separační, ochranná, filtrační, drenážní PES 300g/m2</t>
  </si>
  <si>
    <t>249165356</t>
  </si>
  <si>
    <t>176*1,2</t>
  </si>
  <si>
    <t>28</t>
  </si>
  <si>
    <t>212752101</t>
  </si>
  <si>
    <t>Trativod z drenážních trubek korugovaných PE-HD SN 4 perforace 360° včetně lože otevřený výkop DN 100 pro liniové stavby</t>
  </si>
  <si>
    <t>m</t>
  </si>
  <si>
    <t>124492050</t>
  </si>
  <si>
    <t>Trativody z drenážních trubek pro liniové stavby a komunikace se zřízením štěrkového lože pod trubky a s jejich obsypem v otevřeném výkopu trubka korugovaná sendvičová PE-HD SN 4 celoperforovaná 360° DN 100</t>
  </si>
  <si>
    <t>80</t>
  </si>
  <si>
    <t>29</t>
  </si>
  <si>
    <t>275313511</t>
  </si>
  <si>
    <t>Základové patky z betonu tř. C 12/15</t>
  </si>
  <si>
    <t>-890549489</t>
  </si>
  <si>
    <t>Základy z betonu prostého patky a bloky z betonu kamenem neprokládaného tř. C 12/15</t>
  </si>
  <si>
    <t>"pro dopravní značky"</t>
  </si>
  <si>
    <t>3*0,3*0,3*0,8*1,035</t>
  </si>
  <si>
    <t>Vodorovné konstrukce</t>
  </si>
  <si>
    <t>30</t>
  </si>
  <si>
    <t>451573111</t>
  </si>
  <si>
    <t>Lože pod potrubí otevřený výkop ze štěrkopísku</t>
  </si>
  <si>
    <t>1602782197</t>
  </si>
  <si>
    <t>Lože pod potrubí, stoky a drobné objekty v otevřeném výkopu z písku a štěrkopísku do 63 mm</t>
  </si>
  <si>
    <t>"obsyp po vložení kabelů UPC a Telco do chrániček"</t>
  </si>
  <si>
    <t>Komunikace pozemní</t>
  </si>
  <si>
    <t>31</t>
  </si>
  <si>
    <t>564851111</t>
  </si>
  <si>
    <t>Podklad ze štěrkodrtě ŠD tl 150 mm</t>
  </si>
  <si>
    <t>1667235290</t>
  </si>
  <si>
    <t>Podklad ze štěrkodrti ŠD s rozprostřením a zhutněním, po zhutnění tl. 150 mm</t>
  </si>
  <si>
    <t>"pod obrubami a žlaby"</t>
  </si>
  <si>
    <t>0,6*110+0,5*83+0,6*10,5</t>
  </si>
  <si>
    <t>32</t>
  </si>
  <si>
    <t>564861111</t>
  </si>
  <si>
    <t>Podklad ze štěrkodrtě ŠD tl 200 mm</t>
  </si>
  <si>
    <t>1168472244</t>
  </si>
  <si>
    <t>Podklad ze štěrkodrti ŠD s rozprostřením a zhutněním, po zhutnění tl. 200 mm</t>
  </si>
  <si>
    <t>"výměna podloží - celkem 300-500mm"</t>
  </si>
  <si>
    <t>2*600</t>
  </si>
  <si>
    <t>33</t>
  </si>
  <si>
    <t>567122114</t>
  </si>
  <si>
    <t>Podklad ze směsi stmelené cementem SC C 8/10 (KSC I) tl 150 mm</t>
  </si>
  <si>
    <t>1490568746</t>
  </si>
  <si>
    <t>Podklad ze směsi stmelené cementem SC bez dilatačních spár, s rozprostřením a zhutněním SC C 8/10 (KSC I), po zhutnění tl. 150 mm</t>
  </si>
  <si>
    <t>596211110</t>
  </si>
  <si>
    <t>Kladení zámkové dlažby komunikací pro pěší tl 60 mm skupiny A pl do 50 m2</t>
  </si>
  <si>
    <t>1826950421</t>
  </si>
  <si>
    <t xml:space="preserve"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</t>
  </si>
  <si>
    <t>35</t>
  </si>
  <si>
    <t>59245018</t>
  </si>
  <si>
    <t>dlažba tvar obdélník betonová 200x100x60mm přírodní</t>
  </si>
  <si>
    <t>747881294</t>
  </si>
  <si>
    <t>18*1,05</t>
  </si>
  <si>
    <t>36</t>
  </si>
  <si>
    <t>59245006</t>
  </si>
  <si>
    <t>dlažba tvar obdélník betonová pro nevidomé 200x100x60mm barevná</t>
  </si>
  <si>
    <t>2003748688</t>
  </si>
  <si>
    <t>0,8*1,05</t>
  </si>
  <si>
    <t>37</t>
  </si>
  <si>
    <t>596212213</t>
  </si>
  <si>
    <t>Kladení zámkové dlažby pozemních komunikací tl 80 mm skupiny A pl přes 300 m2</t>
  </si>
  <si>
    <t>-2127367050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</si>
  <si>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</t>
  </si>
  <si>
    <t>38</t>
  </si>
  <si>
    <t>59245020</t>
  </si>
  <si>
    <t>dlažba tvar obdélník betonová 200x100x80mm přírodní</t>
  </si>
  <si>
    <t>1669840273</t>
  </si>
  <si>
    <t>455*1,05</t>
  </si>
  <si>
    <t>39</t>
  </si>
  <si>
    <t>59245005</t>
  </si>
  <si>
    <t>dlažba tvar obdélník betonová 200x100x80mm barevná</t>
  </si>
  <si>
    <t>-41394599</t>
  </si>
  <si>
    <t>"plocha parkoviště - vyznačení stání"</t>
  </si>
  <si>
    <t>9*1,05</t>
  </si>
  <si>
    <t>Trubní vedení</t>
  </si>
  <si>
    <t>40</t>
  </si>
  <si>
    <t>899331111</t>
  </si>
  <si>
    <t>Výšková úprava uličního vstupu nebo vpusti do 200 mm zvýšením poklopu</t>
  </si>
  <si>
    <t>165122148</t>
  </si>
  <si>
    <t>Ostatní konstrukce a práce, bourání</t>
  </si>
  <si>
    <t>41</t>
  </si>
  <si>
    <t>914111111</t>
  </si>
  <si>
    <t>Montáž svislé dopravní značky do velikosti 1 m2 objímkami na sloupek nebo konzolu</t>
  </si>
  <si>
    <t>528386954</t>
  </si>
  <si>
    <t>Montáž svislé dopravní značky základní velikosti do 1 m2 objímkami na sloupky nebo konzoly</t>
  </si>
  <si>
    <t>42</t>
  </si>
  <si>
    <t>40445609</t>
  </si>
  <si>
    <t>značky upravující přednost P4 standardní velikosti PZ plech + reflexní folie</t>
  </si>
  <si>
    <t>-1354294340</t>
  </si>
  <si>
    <t>43</t>
  </si>
  <si>
    <t>40445625</t>
  </si>
  <si>
    <t>informativní značky provozní IP12 se symbolem č.225 standardní velikosti PZ plech + reflexní folie</t>
  </si>
  <si>
    <t>-76899777</t>
  </si>
  <si>
    <t>44</t>
  </si>
  <si>
    <t>40445625a</t>
  </si>
  <si>
    <t>informativní značky provozní IP11b kolmé stání standardní velikosti PZ plech + reflexní folie</t>
  </si>
  <si>
    <t>-1598569483</t>
  </si>
  <si>
    <t>45</t>
  </si>
  <si>
    <t>914511112</t>
  </si>
  <si>
    <t>Montáž sloupku dopravních značek délky do 3,5 m s betonovým základem a patkou</t>
  </si>
  <si>
    <t>-1801102966</t>
  </si>
  <si>
    <t>Montáž sloupku dopravních značek délky do 3,5 m do hliníkové patky</t>
  </si>
  <si>
    <t>"vč. ukotvení AL patky do betonové patky"</t>
  </si>
  <si>
    <t>46</t>
  </si>
  <si>
    <t>40445225</t>
  </si>
  <si>
    <t>sloupek pro dopravní značku Zn D 60mm v 3,5m vč. plastového víčka</t>
  </si>
  <si>
    <t>2039475181</t>
  </si>
  <si>
    <t>47</t>
  </si>
  <si>
    <t>40445240</t>
  </si>
  <si>
    <t>patka pro sloupek Al D 60mm</t>
  </si>
  <si>
    <t>471044263</t>
  </si>
  <si>
    <t>48</t>
  </si>
  <si>
    <t>915311112</t>
  </si>
  <si>
    <t>Předformátované vodorovné dopravní značení dopravní značky do 2 m2</t>
  </si>
  <si>
    <t>979021401</t>
  </si>
  <si>
    <t>Vodorovné značení předformovaným termoplastem dopravní značky barevné velikosti do 2 m2</t>
  </si>
  <si>
    <t>"V10f symbol č.225"</t>
  </si>
  <si>
    <t>49</t>
  </si>
  <si>
    <t>915331111</t>
  </si>
  <si>
    <t>Předformátované vodorovné dopravní značení čára šířky 12 cm</t>
  </si>
  <si>
    <t>-707770780</t>
  </si>
  <si>
    <t>Vodorovné značení předformovaným termoplastem čáry šířky 120 mm</t>
  </si>
  <si>
    <t>"V12a"</t>
  </si>
  <si>
    <t>50</t>
  </si>
  <si>
    <t>916131213</t>
  </si>
  <si>
    <t>Osazení silničního obrubníku betonového stojatého s boční opěrou do lože z betonu prostého</t>
  </si>
  <si>
    <t>1430221429</t>
  </si>
  <si>
    <t>Osazení silničního obrubníku betonového se zřízením lože, s vyplněním a zatřením spár cementovou maltou stojatého s boční opěrou z betonu prostého, do lože z betonu prostého</t>
  </si>
  <si>
    <t>110</t>
  </si>
  <si>
    <t>51</t>
  </si>
  <si>
    <t>59217031</t>
  </si>
  <si>
    <t>obrubník betonový silniční 1000x150x250mm</t>
  </si>
  <si>
    <t>-829408978</t>
  </si>
  <si>
    <t>110*1,05</t>
  </si>
  <si>
    <t>52</t>
  </si>
  <si>
    <t>916231213</t>
  </si>
  <si>
    <t>Osazení chodníkového obrubníku betonového stojatého s boční opěrou do lože z betonu prostého</t>
  </si>
  <si>
    <t>1521699576</t>
  </si>
  <si>
    <t>Osazení chodníkového obrubníku betonového se zřízením lože, s vyplněním a zatřením spár cementovou maltou stojatého s boční opěrou z betonu prostého, do lože z betonu prostého</t>
  </si>
  <si>
    <t>83</t>
  </si>
  <si>
    <t>53</t>
  </si>
  <si>
    <t>59217019</t>
  </si>
  <si>
    <t>obrubník betonový chodníkový 1000x100x200mm</t>
  </si>
  <si>
    <t>-481460191</t>
  </si>
  <si>
    <t>83*1,05</t>
  </si>
  <si>
    <t>54</t>
  </si>
  <si>
    <t>916991121</t>
  </si>
  <si>
    <t>Lože pod obrubníky, krajníky nebo obruby z dlažebních kostek z betonu prostého</t>
  </si>
  <si>
    <t>-653225203</t>
  </si>
  <si>
    <t>Lože pod obrubníky, krajníky nebo obruby z dlažebních kostek z betonu prostého</t>
  </si>
  <si>
    <t>110*0,3*0,2+83*0,1*0,2</t>
  </si>
  <si>
    <t>55</t>
  </si>
  <si>
    <t>919735111</t>
  </si>
  <si>
    <t>Řezání stávajícího živičného krytu hl do 50 mm</t>
  </si>
  <si>
    <t>1973441744</t>
  </si>
  <si>
    <t>Řezání stávajícího živičného krytu nebo podkladu hloubky do 50 mm</t>
  </si>
  <si>
    <t>"okraj stávající komunikace"</t>
  </si>
  <si>
    <t>56</t>
  </si>
  <si>
    <t>919732211</t>
  </si>
  <si>
    <t>Styčná spára napojení nového živičného povrchu na stávající za tepla š 15 mm hl 25 mm s prořezáním</t>
  </si>
  <si>
    <t>-489098417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</si>
  <si>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</si>
  <si>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57</t>
  </si>
  <si>
    <t>935112211</t>
  </si>
  <si>
    <t>Osazení příkopového žlabu do betonu tl 100 mm z betonových tvárnic š 800 mm</t>
  </si>
  <si>
    <t>-144418820</t>
  </si>
  <si>
    <t>Osazení betonového příkopového žlabu s vyplněním a zatřením spár cementovou maltou s ložem tl. 100 mm z betonu prostého z betonových příkopových tvárnic šířky přes 500 do 800 mm</t>
  </si>
  <si>
    <t>"příkopové žlaby u vjezdu na parkoviště"</t>
  </si>
  <si>
    <t>10,5</t>
  </si>
  <si>
    <t>58</t>
  </si>
  <si>
    <t>59227029</t>
  </si>
  <si>
    <t>žlabovka příkopová betonová 500x600x70mm</t>
  </si>
  <si>
    <t>-1974370165</t>
  </si>
  <si>
    <t>10,5*1,05</t>
  </si>
  <si>
    <t>997</t>
  </si>
  <si>
    <t>Přesun sutě</t>
  </si>
  <si>
    <t>59</t>
  </si>
  <si>
    <t>997013501</t>
  </si>
  <si>
    <t>Odvoz suti a vybouraných hmot na skládku nebo meziskládku do 1 km se složením</t>
  </si>
  <si>
    <t>-807242593</t>
  </si>
  <si>
    <t>Odvoz suti a vybouraných hmot na skládku nebo meziskládku se složením, na vzdálenost do 1 km</t>
  </si>
  <si>
    <t>60</t>
  </si>
  <si>
    <t>997013509</t>
  </si>
  <si>
    <t>Příplatek k odvozu suti a vybouraných hmot na skládku ZKD 1 km přes 1 km</t>
  </si>
  <si>
    <t>-1365685770</t>
  </si>
  <si>
    <t>Odvoz suti a vybouraných hmot na skládku nebo meziskládku se složením, na vzdálenost Příplatek k ceně za každý další i započatý 1 km přes 1 km</t>
  </si>
  <si>
    <t>4,463*9 'Přepočtené koeficientem množství</t>
  </si>
  <si>
    <t>61</t>
  </si>
  <si>
    <t>997013601</t>
  </si>
  <si>
    <t>Poplatek za uložení na skládce (skládkovné) stavebního odpadu betonového kód odpadu 17 01 01</t>
  </si>
  <si>
    <t>756636675</t>
  </si>
  <si>
    <t>Poplatek za uložení stavebního odpadu na skládce (skládkovné) z prostého betonu zatříděného do Katalogu odpadů pod kódem 17 01 01</t>
  </si>
  <si>
    <t>998</t>
  </si>
  <si>
    <t>Přesun hmot</t>
  </si>
  <si>
    <t>62</t>
  </si>
  <si>
    <t>998223011</t>
  </si>
  <si>
    <t>Přesun hmot pro pozemní komunikace s krytem dlážděným</t>
  </si>
  <si>
    <t>87792196</t>
  </si>
  <si>
    <t>Přesun hmot pro pozemní komunikace s krytem dlážděným dopravní vzdálenost do 200 m jakékoliv délky objektu</t>
  </si>
  <si>
    <t>Práce a dodávky M</t>
  </si>
  <si>
    <t>46-M</t>
  </si>
  <si>
    <t>Zemní práce při extr.mont.pracích</t>
  </si>
  <si>
    <t>63</t>
  </si>
  <si>
    <t>460742131</t>
  </si>
  <si>
    <t>Osazení kabelových prostupů z trub plastových do rýhy s obetonováním průměru do 10 cm</t>
  </si>
  <si>
    <t>64</t>
  </si>
  <si>
    <t>1865608171</t>
  </si>
  <si>
    <t>Osazení kabelových prostupů včetně utěsnění a spárování z trub plastových do rýhy, bez výkopových prací s obetonováním, vnitřního průměru do 10 cm</t>
  </si>
  <si>
    <t>"vč. vložení stáv. kabelů do chrániček"</t>
  </si>
  <si>
    <t>"rezervní UPC"</t>
  </si>
  <si>
    <t>"vložení kabelů Telco do chrániček"</t>
  </si>
  <si>
    <t>2*4</t>
  </si>
  <si>
    <t>28613960</t>
  </si>
  <si>
    <t>trubka ochranná HDPE D 40mm</t>
  </si>
  <si>
    <t>128</t>
  </si>
  <si>
    <t>-641433850</t>
  </si>
  <si>
    <t>65</t>
  </si>
  <si>
    <t>28613966</t>
  </si>
  <si>
    <t>trubka ochranná HDPE D 110mm</t>
  </si>
  <si>
    <t>775037392</t>
  </si>
  <si>
    <t>66</t>
  </si>
  <si>
    <t>460751111</t>
  </si>
  <si>
    <t>Osazení kabelových kanálů do rýhy z prefabrikovaných betonových žlabů vnější šířky do 20 cm</t>
  </si>
  <si>
    <t>-991117016</t>
  </si>
  <si>
    <t>Osazení kabelových kanálů včetně utěsnění, vyspárování a zakrytí víkem z prefabrikovaných betonových žlabů do rýhy, bez výkopových prací vnější šířky do 20 cm</t>
  </si>
  <si>
    <t>"UPC"</t>
  </si>
  <si>
    <t>67</t>
  </si>
  <si>
    <t>59213011</t>
  </si>
  <si>
    <t>žlab kabelový betonový k ochraně zemního drátovodného vedení 100x23x19cm</t>
  </si>
  <si>
    <t>-509328119</t>
  </si>
  <si>
    <t>68</t>
  </si>
  <si>
    <t>59213345</t>
  </si>
  <si>
    <t>poklop kabelového žlabu betonový 500x230x40mm</t>
  </si>
  <si>
    <t>171994407</t>
  </si>
  <si>
    <t>19*2</t>
  </si>
  <si>
    <t>C 301 - Odvodnění parkoviště</t>
  </si>
  <si>
    <t xml:space="preserve">    6 - Úpravy povrchů, podlahy a osazování výplní</t>
  </si>
  <si>
    <t>115101201</t>
  </si>
  <si>
    <t>Čerpání vody na dopravní výšku do 10 m průměrný přítok do 500 l/min</t>
  </si>
  <si>
    <t>hod</t>
  </si>
  <si>
    <t>1766867382</t>
  </si>
  <si>
    <t>Čerpání vody na dopravní výšku do 10 m s uvažovaným průměrným přítokem do 500 l/min</t>
  </si>
  <si>
    <t>115101301</t>
  </si>
  <si>
    <t>Pohotovost čerpací soupravy pro dopravní výšku do 10 m přítok do 500 l/min</t>
  </si>
  <si>
    <t>den</t>
  </si>
  <si>
    <t>1037921492</t>
  </si>
  <si>
    <t>Pohotovost záložní čerpací soupravy pro dopravní výšku do 10 m s uvažovaným průměrným přítokem do 500 l/min</t>
  </si>
  <si>
    <t>129001101</t>
  </si>
  <si>
    <t>Příplatek za ztížení odkopávky nebo prokopávky v blízkosti inženýrských sítí</t>
  </si>
  <si>
    <t>827188983</t>
  </si>
  <si>
    <t>Příplatek k cenám vykopávek za ztížení vykopávky v blízkosti podzemního vedení nebo výbušnin v horninách jakékoliv třídy</t>
  </si>
  <si>
    <t>132254203</t>
  </si>
  <si>
    <t>Hloubení zapažených rýh š do 2000 mm v hornině třídy těžitelnosti I, skupiny 3 objem do 100 m3</t>
  </si>
  <si>
    <t>1196290983</t>
  </si>
  <si>
    <t>Hloubení zapažených rýh šířky přes 800 do 2 000 mm strojně s urovnáním dna do předepsaného profilu a spádu v hornině třídy těžitelnosti I skupiny 3 přes 50 do 100 m3</t>
  </si>
  <si>
    <t>"dle výkresu číslo 17006-DOF-014, 016 a technické zprávy"</t>
  </si>
  <si>
    <t>"pro kanalizaci"</t>
  </si>
  <si>
    <t>0,9*(1,4*16+1,6*2,9+1,7*1,9+1,75*3+1,4*14,3+1,3*1,5)</t>
  </si>
  <si>
    <t>"rozšíření pro OLK a KŠ"</t>
  </si>
  <si>
    <t>2,5*5,5*3+1,4*2,5*2,5</t>
  </si>
  <si>
    <t>"pro drenáž"</t>
  </si>
  <si>
    <t>0,3*0,4*(16+14,3+1,5+7,8)</t>
  </si>
  <si>
    <t>134702401</t>
  </si>
  <si>
    <t>Vykopávky do 4 m2 pro studny spouštěné v hornině tř. 1 - 4 mimo kašovité a tekoucí hl do 10 m</t>
  </si>
  <si>
    <t>-1757677362</t>
  </si>
  <si>
    <t>Vykopávky pro vodárenskou studnu spouštěnou a spouštění pláště studny pro jakýkoliv tvar studny, se svislým přemístěním výkopku na terén a s vodorovným přemístěním výkopku na vzdálenost do 20 m od vnějšího okraje studny půdorysné plochy studny do 4 m2 v horninách třídy těžitelnosti I a II, skupiny 1 až 4, kromě hornin kašovité konsistence a tekoucích v hloubce do 10 m</t>
  </si>
  <si>
    <t>"dle výkresu číslo 17006-DOF-014, 018 a technické zprávy"</t>
  </si>
  <si>
    <t>"pro VŠ"</t>
  </si>
  <si>
    <t>5,56*3,14*1,4*1,4</t>
  </si>
  <si>
    <t>151101101</t>
  </si>
  <si>
    <t>Zřízení příložného pažení a rozepření stěn rýh hl do 2 m</t>
  </si>
  <si>
    <t>604840553</t>
  </si>
  <si>
    <t>Zřízení pažení a rozepření stěn rýh pro podzemní vedení příložné pro jakoukoliv mezerovitost, hloubky do 2 m</t>
  </si>
  <si>
    <t>2*(1,4*16+1,6*2,9+1,7*1,9+1,75*3+1,4*14,3+1,3*1,5)</t>
  </si>
  <si>
    <t>2,5*(5,5*2+3*2)+1,4*2,5*4</t>
  </si>
  <si>
    <t>151101111</t>
  </si>
  <si>
    <t>Odstranění příložného pažení a rozepření stěn rýh hl do 2 m</t>
  </si>
  <si>
    <t>1677070091</t>
  </si>
  <si>
    <t>Odstranění pažení a rozepření stěn rýh pro podzemní vedení s uložením materiálu na vzdálenost do 3 m od kraje výkopu příložné, hloubky do 2 m</t>
  </si>
  <si>
    <t>-329677538</t>
  </si>
  <si>
    <t>34,218+106,493-7,245</t>
  </si>
  <si>
    <t>-319757035</t>
  </si>
  <si>
    <t>133,466</t>
  </si>
  <si>
    <t>-1641093651</t>
  </si>
  <si>
    <t>133,466*1,7</t>
  </si>
  <si>
    <t>174111101</t>
  </si>
  <si>
    <t>Zásyp jam, šachet rýh nebo kolem objektů sypaninou se zhutněním ručně</t>
  </si>
  <si>
    <t>-185515296</t>
  </si>
  <si>
    <t>Zásyp sypaninou z jakékoliv horniny ručně s uložením výkopku ve vrstvách se zhutněním jam, šachet, rýh nebo kolem objektů v těchto vykopávkách</t>
  </si>
  <si>
    <t>"nad kanalizací - zemina"</t>
  </si>
  <si>
    <t>0,9*(0,95*2,9+1,05*1,9+1,1*3)</t>
  </si>
  <si>
    <t>"nad kanalizací - štěrkodrť"</t>
  </si>
  <si>
    <t>0,9*(0,75*16+0,75*14,3+0,65*1,5)</t>
  </si>
  <si>
    <t>58344171</t>
  </si>
  <si>
    <t>štěrkodrť frakce 0/32</t>
  </si>
  <si>
    <t>1399032207</t>
  </si>
  <si>
    <t>0,9*(0,75*16+0,75*14,3+0,65*1,5)*2*1,05</t>
  </si>
  <si>
    <t>2067066189</t>
  </si>
  <si>
    <t>"kanalizace"</t>
  </si>
  <si>
    <t>0,9*(16+2,9+1,9+3+14,3+1,5)</t>
  </si>
  <si>
    <t>"OLK a KŠ"</t>
  </si>
  <si>
    <t>5,5*3+2,5*2,5</t>
  </si>
  <si>
    <t>211571111</t>
  </si>
  <si>
    <t>Výplň odvodňovacích žeber nebo trativodů štěrkopískem tříděným</t>
  </si>
  <si>
    <t>1032644044</t>
  </si>
  <si>
    <t>Výplň kamenivem do rýh odvodňovacích žeber nebo trativodů bez zhutnění, s úpravou povrchu výplně štěrkopískem tříděným</t>
  </si>
  <si>
    <t>"drenáž"</t>
  </si>
  <si>
    <t>-1609270158</t>
  </si>
  <si>
    <t>(0,3*2+0,4*2)*(16+14,3+1,5+7,8)</t>
  </si>
  <si>
    <t>"dno VŠ"</t>
  </si>
  <si>
    <t>3,14*1*1</t>
  </si>
  <si>
    <t>69311080</t>
  </si>
  <si>
    <t>geotextilie netkaná separační, ochranná, filtrační, drenážní PES 200g/m2</t>
  </si>
  <si>
    <t>757151795</t>
  </si>
  <si>
    <t>58,58*1,2</t>
  </si>
  <si>
    <t>212750101</t>
  </si>
  <si>
    <t>Trativod z drenážních trubek PVC-U SN 4 perforace 360° včetně lože otevřený výkop DN 100 pro budovy plocha pro vtékání vody min. 80 cm2/m</t>
  </si>
  <si>
    <t>-410844648</t>
  </si>
  <si>
    <t>Trativody z drenážních a melioračních trubek pro budovy se zřízením štěrkového lože pod trubky a s jejich obsypem v otevřeném výkopu trubka tyčová PVC-U plocha pro vtékání vody min. 80 cm2/m SN 4 celoperforovaná 360° DN 100</t>
  </si>
  <si>
    <t>(16+14,3+1,5+7,8)*1,035</t>
  </si>
  <si>
    <t>242111126</t>
  </si>
  <si>
    <t>Osazení pláště kopané studny z betonových skruží dílcových DN 2 m</t>
  </si>
  <si>
    <t>188549402</t>
  </si>
  <si>
    <t>Osazení pláště vodárenské kopané studny z betonových skruží na cementovou maltu MC 10 dílcových, při vnitřním průměru studny 2,00 m</t>
  </si>
  <si>
    <t>"VŠ"</t>
  </si>
  <si>
    <t>5,56</t>
  </si>
  <si>
    <t>592-VŠ1</t>
  </si>
  <si>
    <t>Betonová skruž TBS-Q.2 2000/500/90 drenážní</t>
  </si>
  <si>
    <t>-2130742283</t>
  </si>
  <si>
    <t>2*1,02</t>
  </si>
  <si>
    <t>592-VŠ2</t>
  </si>
  <si>
    <t>Betonová skruž TBS-Q.2 2000/500/90</t>
  </si>
  <si>
    <t>2094110836</t>
  </si>
  <si>
    <t>4*1,02</t>
  </si>
  <si>
    <t>592-VŠ3</t>
  </si>
  <si>
    <t>Betonová skruž TBS-Q.2 2000/750/90</t>
  </si>
  <si>
    <t>-993262837</t>
  </si>
  <si>
    <t>3*1,02</t>
  </si>
  <si>
    <t>592-VŠ4</t>
  </si>
  <si>
    <t>Zákrytová deska TBK-Q.2 2000-2160/150 B125</t>
  </si>
  <si>
    <t>1833230718</t>
  </si>
  <si>
    <t>Zákrytová deska TBK-Q.2 2000-625/150 B</t>
  </si>
  <si>
    <t>1*1,02</t>
  </si>
  <si>
    <t>59224176</t>
  </si>
  <si>
    <t>prstenec šachtový vyrovnávací betonový 625x120x80mm</t>
  </si>
  <si>
    <t>-1936249608</t>
  </si>
  <si>
    <t>451541111</t>
  </si>
  <si>
    <t>Lože pod potrubí otevřený výkop ze štěrkodrtě</t>
  </si>
  <si>
    <t>86403699</t>
  </si>
  <si>
    <t>Lože pod potrubí, stoky a drobné objekty v otevřeném výkopu ze štěrkodrtě 0-63 mm</t>
  </si>
  <si>
    <t>"dle výkresu číslo 17006-DOF-014, 016, 017, 018 a technické zprávy"</t>
  </si>
  <si>
    <t>"kolem OLK a KŠ"</t>
  </si>
  <si>
    <t>"kolem VŠ"</t>
  </si>
  <si>
    <t>5,56*3,14*2,4*0,2</t>
  </si>
  <si>
    <t>3,14*1*1*0,25</t>
  </si>
  <si>
    <t>451572111</t>
  </si>
  <si>
    <t>Lože pod potrubí otevřený výkop z kameniva drobného těženého</t>
  </si>
  <si>
    <t>1678084093</t>
  </si>
  <si>
    <t>Lože pod potrubí, stoky a drobné objekty v otevřeném výkopu z kameniva drobného těženého 0 až 4 mm</t>
  </si>
  <si>
    <t>"pod kanalizací"</t>
  </si>
  <si>
    <t>0,9*0,1*(16+14,3+1,5+7,8)</t>
  </si>
  <si>
    <t>1726813074</t>
  </si>
  <si>
    <t>"dle výkresu číslo 17006-DOF-014, 016, 018 a technické zprávy"</t>
  </si>
  <si>
    <t>"kolem kanalizace"</t>
  </si>
  <si>
    <t>0,9*0,65*(16+14,3+1,5+7,8)</t>
  </si>
  <si>
    <t>3,14*1*1*0,1</t>
  </si>
  <si>
    <t>45-dl</t>
  </si>
  <si>
    <t>D+M Dlaždice betonová na dno VŠ</t>
  </si>
  <si>
    <t>-1761675428</t>
  </si>
  <si>
    <t>Úpravy povrchů, podlahy a osazování výplní</t>
  </si>
  <si>
    <t>631311124</t>
  </si>
  <si>
    <t>Mazanina tl do 120 mm z betonu prostého bez zvýšených nároků na prostředí tř. C 16/20</t>
  </si>
  <si>
    <t>-809595526</t>
  </si>
  <si>
    <t>Mazanina z betonu prostého bez zvýšených nároků na prostředí tl. přes 80 do 120 mm tř. C 16/20</t>
  </si>
  <si>
    <t>"dle výkresu číslo 17006-DOF-014, 019 a technické zprávy"</t>
  </si>
  <si>
    <t>"OLK"</t>
  </si>
  <si>
    <t>0,1*(3,14*0,9*0,9+3,14*0,7*0,7+1)</t>
  </si>
  <si>
    <t>631311134</t>
  </si>
  <si>
    <t>Mazanina tl do 240 mm z betonu prostého bez zvýšených nároků na prostředí tř. C 16/20</t>
  </si>
  <si>
    <t>-1075097782</t>
  </si>
  <si>
    <t>Mazanina z betonu prostého bez zvýšených nároků na prostředí tl. přes 120 do 240 mm tř. C 16/20</t>
  </si>
  <si>
    <t>"KŠ"</t>
  </si>
  <si>
    <t>0,15*(3,14*0,6*0,6)</t>
  </si>
  <si>
    <t>871310430</t>
  </si>
  <si>
    <t>Montáž kanalizačního potrubí korugovaného SN 16 z polypropylenu DN 160</t>
  </si>
  <si>
    <t>-1712249924</t>
  </si>
  <si>
    <t>Montáž kanalizačního potrubí z plastů z polypropylenu PP korugovaného nebo žebrovaného SN 16 DN 160</t>
  </si>
  <si>
    <t>31,8</t>
  </si>
  <si>
    <t>871350430</t>
  </si>
  <si>
    <t>Montáž kanalizačního potrubí korugovaného SN 16 z polypropylenu DN 200</t>
  </si>
  <si>
    <t>811333371</t>
  </si>
  <si>
    <t>Montáž kanalizačního potrubí z plastů z polypropylenu PP korugovaného nebo žebrovaného SN 16 DN 200</t>
  </si>
  <si>
    <t>7,8</t>
  </si>
  <si>
    <t>28617276</t>
  </si>
  <si>
    <t>trubka kanalizační PP korugovaná DN 200x6000mm SN16</t>
  </si>
  <si>
    <t>-1458638735</t>
  </si>
  <si>
    <t>7,8*1,05</t>
  </si>
  <si>
    <t>28617275</t>
  </si>
  <si>
    <t>trubka kanalizační PP korugovaná DN 150x6000mm SN16</t>
  </si>
  <si>
    <t>-1476219642</t>
  </si>
  <si>
    <t>31,8*1,05</t>
  </si>
  <si>
    <t>892351111</t>
  </si>
  <si>
    <t>Tlaková zkouška vodou potrubí DN 150 nebo 200</t>
  </si>
  <si>
    <t>1766657511</t>
  </si>
  <si>
    <t>Tlakové zkoušky vodou na potrubí DN 150 nebo 200</t>
  </si>
  <si>
    <t>31,8+7,8</t>
  </si>
  <si>
    <t>894411111</t>
  </si>
  <si>
    <t>Zřízení šachet kanalizačních z betonových dílců na potrubí DN do 200 dno beton tř. C 25/30</t>
  </si>
  <si>
    <t>-133863111</t>
  </si>
  <si>
    <t>Zřízení šachet kanalizačních z betonových dílců výšky vstupu do 1,50 m s obložením dna betonem tř. C 25/30, na potrubí DN do 200</t>
  </si>
  <si>
    <t>"dle výkresu číslo 17006-DOF-014, 017 a technické zprávy"</t>
  </si>
  <si>
    <t>894411311</t>
  </si>
  <si>
    <t>Osazení betonových nebo železobetonových dílců pro šachty skruží rovných</t>
  </si>
  <si>
    <t>-1500241901</t>
  </si>
  <si>
    <t>894412411</t>
  </si>
  <si>
    <t>Osazení betonových nebo železobetonových dílců pro šachty skruží přechodových</t>
  </si>
  <si>
    <t>-1905655580</t>
  </si>
  <si>
    <t>59224185</t>
  </si>
  <si>
    <t>prstenec šachtový vyrovnávací betonový 625x120x60mm</t>
  </si>
  <si>
    <t>1293849431</t>
  </si>
  <si>
    <t>-32921649</t>
  </si>
  <si>
    <t>59224312</t>
  </si>
  <si>
    <t>kónus šachetní betonový kapsové plastové stupadlo 100x62,5x58cm</t>
  </si>
  <si>
    <t>-1640965460</t>
  </si>
  <si>
    <t>59224337</t>
  </si>
  <si>
    <t>dno betonové šachty kanalizační přímé 100x60x40cm</t>
  </si>
  <si>
    <t>1002621812</t>
  </si>
  <si>
    <t>899304111</t>
  </si>
  <si>
    <t>Osazení poklop železobetonových včetně rámů jakékoli hmotnosti</t>
  </si>
  <si>
    <t>809034092</t>
  </si>
  <si>
    <t>Osazení poklopů železobetonových včetně rámů jakékoliv hmotnosti</t>
  </si>
  <si>
    <t>"dle výkresu číslo 17006-DOF-014, 018, 019 a technické zprávy"</t>
  </si>
  <si>
    <t>28661935</t>
  </si>
  <si>
    <t>poklop šachtový DN 600 s mříží pro třídu zatížení D400 s rámem</t>
  </si>
  <si>
    <t>1532736940</t>
  </si>
  <si>
    <t>28661933</t>
  </si>
  <si>
    <t>poklop šachtový BEGU DN 600 pro třídu zatížení B125 s rámem</t>
  </si>
  <si>
    <t>1134898959</t>
  </si>
  <si>
    <t>899623151</t>
  </si>
  <si>
    <t>Obetonování potrubí nebo zdiva stok betonem prostým tř. C 16/20 otevřený výkop</t>
  </si>
  <si>
    <t>-1410472544</t>
  </si>
  <si>
    <t>Obetonování potrubí nebo zdiva stok betonem prostým v otevřeném výkopu, beton tř. C 16/20</t>
  </si>
  <si>
    <t>1,67*3,14*1,28*0,15+1,67*3,14*1,76*0,15+3,14*0,9*0,9*0,2</t>
  </si>
  <si>
    <t>899643111</t>
  </si>
  <si>
    <t>Bednění pro obetonování potrubí otevřený výkop</t>
  </si>
  <si>
    <t>2060335139</t>
  </si>
  <si>
    <t>Bednění pro obetonování potrubí v otevřeném výkopu</t>
  </si>
  <si>
    <t>1,67*3,14*1,28+1,67*3,14*1,76</t>
  </si>
  <si>
    <t>8-OLK</t>
  </si>
  <si>
    <t>D+M Odlučovač lehkých kapalin</t>
  </si>
  <si>
    <t>-937798604</t>
  </si>
  <si>
    <t>"OLK - provedení a parametry dle technické zprávy"</t>
  </si>
  <si>
    <t>935114112a</t>
  </si>
  <si>
    <t>D+M Odvodňovací žlab typu monoblok se základem a obetonováním</t>
  </si>
  <si>
    <t>123164650</t>
  </si>
  <si>
    <t>"provedení a parametry dle výkresu číslo 17006-DOF-014, 019 a technické zprávy"</t>
  </si>
  <si>
    <t>"vč. vpustí,, čelních stěn, revizních dílů, obetonování a základu a všech potřebných pomocných konstrukcí a prací""</t>
  </si>
  <si>
    <t>25+10+10</t>
  </si>
  <si>
    <t>998276101</t>
  </si>
  <si>
    <t>Přesun hmot pro trubní vedení z trub z plastických hmot otevřený výkop</t>
  </si>
  <si>
    <t>1756564805</t>
  </si>
  <si>
    <t>Přesun hmot pro trubní vedení hloubené z trub z plastických hmot nebo sklolaminátových pro vodovody nebo kanalizace v otevřeném výkopu dopravní vzdálenost do 15 m</t>
  </si>
  <si>
    <t>C 401 - Osvětlení parkoviště</t>
  </si>
  <si>
    <t xml:space="preserve">    21-M - Elektromontáže</t>
  </si>
  <si>
    <t>113107146</t>
  </si>
  <si>
    <t>Odstranění podkladu živičného tl 300 mm ručně</t>
  </si>
  <si>
    <t>314519098</t>
  </si>
  <si>
    <t>Odstranění podkladů nebo krytů ručně s přemístěním hmot na skládku na vzdálenost do 3 m nebo s naložením na dopravní prostředek živičných, o tl. vrstvy přes 250 do 300 mm</t>
  </si>
  <si>
    <t>"dle v.č. 17006-DOF-007, 023 a technické zprávy"</t>
  </si>
  <si>
    <t>"vedení VO pod komunikací"</t>
  </si>
  <si>
    <t>1*4,5</t>
  </si>
  <si>
    <t>113202111</t>
  </si>
  <si>
    <t>Vytrhání obrub krajníků obrubníků stojatých</t>
  </si>
  <si>
    <t>224252070</t>
  </si>
  <si>
    <t>Vytrhání obrub s vybouráním lože, s přemístěním hmot na skládku na vzdálenost do 3 m nebo s naložením na dopravní prostředek z krajníků nebo obrubníků stojatých</t>
  </si>
  <si>
    <t>1*2</t>
  </si>
  <si>
    <t>121151103</t>
  </si>
  <si>
    <t>Sejmutí ornice plochy do 100 m2 tl vrstvy do 200 mm strojně</t>
  </si>
  <si>
    <t>2111122775</t>
  </si>
  <si>
    <t>Sejmutí ornice strojně při souvislé ploše do 100 m2, tl. vrstvy do 200 mm</t>
  </si>
  <si>
    <t>"sejmutí ornice v místě vedení VO"</t>
  </si>
  <si>
    <t>1*(46,5-4,5)</t>
  </si>
  <si>
    <t>132251101</t>
  </si>
  <si>
    <t xml:space="preserve">Hloubení rýh nezapažených  š do 800 mm v hornině třídy těžitelnosti I, skupiny 3 objem do 20 m3 strojně</t>
  </si>
  <si>
    <t>1198478902</t>
  </si>
  <si>
    <t>Hloubení nezapažených rýh šířky do 800 mm strojně s urovnáním dna do předepsaného profilu a spádu v hornině třídy těžitelnosti I skupiny 3 do 20 m3</t>
  </si>
  <si>
    <t>"pro vedení VO v zeleni"</t>
  </si>
  <si>
    <t>0,35*0,8*42</t>
  </si>
  <si>
    <t>"pro vedení VO pod komunikací"</t>
  </si>
  <si>
    <t>0,5*0,8*4,5</t>
  </si>
  <si>
    <t>133251101</t>
  </si>
  <si>
    <t>Hloubení šachet nezapažených v hornině třídy těžitelnosti I, skupiny 3 objem do 20 m3</t>
  </si>
  <si>
    <t>1087599232</t>
  </si>
  <si>
    <t>Hloubení nezapažených šachet strojně v hornině třídy těžitelnosti I skupiny 3 do 20 m3</t>
  </si>
  <si>
    <t>"pro základ stožáru"</t>
  </si>
  <si>
    <t>1,5*1,5*1,1</t>
  </si>
  <si>
    <t>-687827611</t>
  </si>
  <si>
    <t>13,5+2,472-12,106</t>
  </si>
  <si>
    <t>-1543214921</t>
  </si>
  <si>
    <t>3,866</t>
  </si>
  <si>
    <t>-1338078456</t>
  </si>
  <si>
    <t>3,866*1,7</t>
  </si>
  <si>
    <t>531383325</t>
  </si>
  <si>
    <t>"nad vedením VO"</t>
  </si>
  <si>
    <t>0,5*0,6*4,5+0,35*0,6*42</t>
  </si>
  <si>
    <t>"kolem základů stožárů"</t>
  </si>
  <si>
    <t>1,5*1,5*1,1-0,7*0,7*1,1</t>
  </si>
  <si>
    <t>-793380153</t>
  </si>
  <si>
    <t>0,5*4,5+0,35*42+0,7*0,7+1*4,5</t>
  </si>
  <si>
    <t>275313811</t>
  </si>
  <si>
    <t>Základové patky z betonu tř. C 25/30</t>
  </si>
  <si>
    <t>-832494449</t>
  </si>
  <si>
    <t>Základy z betonu prostého patky a bloky z betonu kamenem neprokládaného tř. C 25/30</t>
  </si>
  <si>
    <t>"základ stožár VO"</t>
  </si>
  <si>
    <t>0,7*0,7*1,2</t>
  </si>
  <si>
    <t>275351121</t>
  </si>
  <si>
    <t>Zřízení bednění základových patek</t>
  </si>
  <si>
    <t>-1640561019</t>
  </si>
  <si>
    <t>Bednění základů patek zřízení</t>
  </si>
  <si>
    <t>0,7*4*1,2</t>
  </si>
  <si>
    <t>275351122</t>
  </si>
  <si>
    <t>Odstranění bednění základových patek</t>
  </si>
  <si>
    <t>-1746847610</t>
  </si>
  <si>
    <t>Bednění základů patek odstranění</t>
  </si>
  <si>
    <t>3,36</t>
  </si>
  <si>
    <t>-380406768</t>
  </si>
  <si>
    <t>"vč. obsypu"</t>
  </si>
  <si>
    <t>0,5*0,2*4,5+0,35*0,2*42</t>
  </si>
  <si>
    <t>597852492</t>
  </si>
  <si>
    <t>"vedení VO pod komunikací - obnovení skladby"</t>
  </si>
  <si>
    <t>565135101</t>
  </si>
  <si>
    <t>Asfaltový beton vrstva podkladní ACP 16+ (obalované kamenivo OKS) tl 50 mm š do 1,5 m</t>
  </si>
  <si>
    <t>1951450448</t>
  </si>
  <si>
    <t>Asfaltový beton vrstva podkladní ACP 16 (obalované kamenivo střednězrnné - OKS) s rozprostřením a zhutněním v pruhu šířky do 1,5 m, po zhutnění tl. 50 mm</t>
  </si>
  <si>
    <t>573111112</t>
  </si>
  <si>
    <t>Postřik živičný infiltrační s posypem z asfaltu množství 1 kg/m2</t>
  </si>
  <si>
    <t>1788603882</t>
  </si>
  <si>
    <t>Postřik infiltrační PI z asfaltu silničního s posypem kamenivem, v množství 1,00 kg/m2</t>
  </si>
  <si>
    <t>573211109</t>
  </si>
  <si>
    <t>Postřik živičný spojovací z asfaltu v množství 0,50 kg/m2</t>
  </si>
  <si>
    <t>1536298216</t>
  </si>
  <si>
    <t>Postřik spojovací PS bez posypu kamenivem z asfaltu silničního, v množství 0,50 kg/m2</t>
  </si>
  <si>
    <t>577134111</t>
  </si>
  <si>
    <t>Asfaltový beton vrstva obrusná ACO 11 (ABS) tř. I tl 40 mm š do 3 m z nemodifikovaného asfaltu</t>
  </si>
  <si>
    <t>1042642176</t>
  </si>
  <si>
    <t>Asfaltový beton vrstva obrusná ACO 11 (ABS) s rozprostřením a se zhutněním z nemodifikovaného asfaltu v pruhu šířky do 3 m tř. I, po zhutnění tl. 40 mm</t>
  </si>
  <si>
    <t>577155112</t>
  </si>
  <si>
    <t>Asfaltový beton vrstva ložní ACL 16+ (ABH) tl 60 mm š do 3 m z nemodifikovaného asfaltu</t>
  </si>
  <si>
    <t>1534114240</t>
  </si>
  <si>
    <t>Asfaltový beton vrstva ložní ACL 16 (ABH) s rozprostřením a zhutněním z nemodifikovaného asfaltu v pruhu šířky do 3 m, po zhutnění tl. 60 mm</t>
  </si>
  <si>
    <t>899722114</t>
  </si>
  <si>
    <t>Krytí potrubí z plastů výstražnou fólií z PVC 40 cm</t>
  </si>
  <si>
    <t>-409554667</t>
  </si>
  <si>
    <t>Krytí potrubí z plastů výstražnou fólií z PVC šířky 40 cm</t>
  </si>
  <si>
    <t>46,5*1,15</t>
  </si>
  <si>
    <t>-888848129</t>
  </si>
  <si>
    <t>"vedení VO pod komunikací" - zpětné osazení stávajícího obrubníku"</t>
  </si>
  <si>
    <t>945421110</t>
  </si>
  <si>
    <t>Hydraulická zvedací plošina na automobilovém podvozku výška zdvihu do 18 m včetně obsluhy</t>
  </si>
  <si>
    <t>1799229978</t>
  </si>
  <si>
    <t>Hydraulická zvedací plošina včetně obsluhy instalovaná na automobilovém podvozku, výšky zdvihu do 18 m</t>
  </si>
  <si>
    <t>"pro montáž stožáru a výložníků"</t>
  </si>
  <si>
    <t>1415419444</t>
  </si>
  <si>
    <t>1595115489</t>
  </si>
  <si>
    <t>3,191*9 'Přepočtené koeficientem množství</t>
  </si>
  <si>
    <t>997013645</t>
  </si>
  <si>
    <t>Poplatek za uložení na skládce (skládkovné) odpadu asfaltového bez dehtu kód odpadu 17 03 02</t>
  </si>
  <si>
    <t>1652455249</t>
  </si>
  <si>
    <t>Poplatek za uložení stavebního odpadu na skládce (skládkovné) asfaltového bez obsahu dehtu zatříděného do Katalogu odpadů pod kódem 17 03 02</t>
  </si>
  <si>
    <t>1560331382</t>
  </si>
  <si>
    <t>21-M</t>
  </si>
  <si>
    <t>Elektromontáže</t>
  </si>
  <si>
    <t>210220022</t>
  </si>
  <si>
    <t>Montáž uzemňovacího vedení vodičů FeZn pomocí svorek v zemi drátem do 10 mm ve městské zástavbě</t>
  </si>
  <si>
    <t>806517053</t>
  </si>
  <si>
    <t>Montáž uzemňovacího vedení s upevněním, propojením a připojením pomocí svorek v zemi s izolací spojů vodičů FeZn drátem nebo lanem průměru do 10 mm v městské zástavbě</t>
  </si>
  <si>
    <t xml:space="preserve">"vč. antikorozní ochrany a plastového návleku  - dle TZ"</t>
  </si>
  <si>
    <t>46,5</t>
  </si>
  <si>
    <t>35441073</t>
  </si>
  <si>
    <t>drát D 10mm FeZn</t>
  </si>
  <si>
    <t>196760887</t>
  </si>
  <si>
    <t>46,5*0,63*1,1</t>
  </si>
  <si>
    <t>35442015</t>
  </si>
  <si>
    <t>svorka uzemnění Cu zkušební</t>
  </si>
  <si>
    <t>1061406085</t>
  </si>
  <si>
    <t>210812011</t>
  </si>
  <si>
    <t>Montáž kabel Cu plný kulatý do 1 kV 3x1,5 až 6 mm2 uložený volně nebo v liště (např. CYKY)</t>
  </si>
  <si>
    <t>-738785077</t>
  </si>
  <si>
    <t>Montáž izolovaných kabelů měděných do 1 kV bez ukončení plných a kulatých (např. CYKY, CHKE-R) uložených volně nebo v liště počtu a průřezu žil 3x1,5 až 6 mm2</t>
  </si>
  <si>
    <t>34111030</t>
  </si>
  <si>
    <t>kabel instalační jádro Cu plné izolace PVC plášť PVC 450/750V (CYKY) 3x1,5mm2</t>
  </si>
  <si>
    <t>791650734</t>
  </si>
  <si>
    <t>22*1,1</t>
  </si>
  <si>
    <t>210902012</t>
  </si>
  <si>
    <t>Montáž kabelu Al do 1 kV plný kulatý průřezu 4x25 mm2 uložených volně (např. AYKY)</t>
  </si>
  <si>
    <t>371099412</t>
  </si>
  <si>
    <t>Montáž izolovaných kabelů hliníkových do 1 kV bez ukončení plných nebo laněných kulatých (např. AYKY) uložených volně počtu a průřezu žil 4x25 mm2</t>
  </si>
  <si>
    <t>"nové vedení VO v rýze"</t>
  </si>
  <si>
    <t>"po stávajícícm sloupu VO"</t>
  </si>
  <si>
    <t>34113120</t>
  </si>
  <si>
    <t>kabel silový jádro Al izolace PVC plášť PVC 0,6/1kV (1-AYKY) 4x25mm2</t>
  </si>
  <si>
    <t>-568071418</t>
  </si>
  <si>
    <t>"vč. spojovacích svorek cca 4x"</t>
  </si>
  <si>
    <t>58,5*1,1</t>
  </si>
  <si>
    <t>21-R1-ST1</t>
  </si>
  <si>
    <t>D+M silniční přírubový třístupňový bezpaticový osvětlovací stožár v.7,2m s dvouramenným výložníkem s LED svítidlly Schreder AMPERA, IP43</t>
  </si>
  <si>
    <t>-59335412</t>
  </si>
  <si>
    <t>"vč. základového rámu, elektrovýzbroje, kompletní provedení dle popisu v TZ, vč. veškerého pomocného a spojovacího materiálu"</t>
  </si>
  <si>
    <t>"vč. nátěru spodní části stožáru do v. 1,4m a očíslování stožáru"</t>
  </si>
  <si>
    <t>21-R2</t>
  </si>
  <si>
    <t>D+M Chránička ohebná DN 75 korugovaná s protahovacím lankem</t>
  </si>
  <si>
    <t>bm</t>
  </si>
  <si>
    <t>-1153986493</t>
  </si>
  <si>
    <t>D+M Chránička HDPE 75</t>
  </si>
  <si>
    <t>46,5+12</t>
  </si>
  <si>
    <t>21-R3</t>
  </si>
  <si>
    <t>Napojení na stávající vedení VO</t>
  </si>
  <si>
    <t>-1094838647</t>
  </si>
  <si>
    <t>21-R4</t>
  </si>
  <si>
    <t>Spojovací, kotvící, izolační a pomocný materiál pro vedení VO</t>
  </si>
  <si>
    <t>-1330515459</t>
  </si>
  <si>
    <t>460742132</t>
  </si>
  <si>
    <t>Osazení kabelových prostupů z trub plastových do rýhy s obetonováním průměru do 15 cm</t>
  </si>
  <si>
    <t>543413417</t>
  </si>
  <si>
    <t>Osazení kabelových prostupů včetně utěsnění a spárování z trub plastových do rýhy, bez výkopových prací s obetonováním, vnitřního průměru přes 10 do 15 cm</t>
  </si>
  <si>
    <t>"pod komunikací + rezerva"</t>
  </si>
  <si>
    <t>8+8</t>
  </si>
  <si>
    <t>286-CH</t>
  </si>
  <si>
    <t>Chránička HDPE 110</t>
  </si>
  <si>
    <t>256</t>
  </si>
  <si>
    <t>-2118875025</t>
  </si>
  <si>
    <t>16*1,1</t>
  </si>
  <si>
    <t>46-žlab</t>
  </si>
  <si>
    <t>Demontáž + zpětná montáž betonového žlabu (do betonu)</t>
  </si>
  <si>
    <t>865064931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</si>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</sst>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0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4" fontId="18" fillId="0" borderId="6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0" fontId="0" fillId="5" borderId="8" xfId="0" applyFont="1" applyFill="1" applyBorder="1" applyAlignment="1">
      <alignment vertical="center"/>
    </xf>
    <xf numFmtId="0" fontId="22" fillId="5" borderId="8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right" vertical="center"/>
    </xf>
    <xf numFmtId="0" fontId="22" fillId="5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5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166" fontId="29" fillId="0" borderId="21" xfId="0" applyNumberFormat="1" applyFont="1" applyBorder="1" applyAlignment="1">
      <alignment vertical="center"/>
    </xf>
    <xf numFmtId="4" fontId="29" fillId="0" borderId="22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3" xfId="0" applyNumberFormat="1" applyFont="1" applyBorder="1" applyAlignment="1"/>
    <xf numFmtId="166" fontId="32" fillId="0" borderId="14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2" fillId="0" borderId="23" xfId="0" applyFont="1" applyBorder="1" applyAlignment="1" applyProtection="1">
      <alignment horizontal="center" vertical="center"/>
      <protection locked="0"/>
    </xf>
    <xf numFmtId="49" fontId="22" fillId="0" borderId="23" xfId="0" applyNumberFormat="1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center" vertical="center" wrapText="1"/>
      <protection locked="0"/>
    </xf>
    <xf numFmtId="167" fontId="22" fillId="0" borderId="23" xfId="0" applyNumberFormat="1" applyFont="1" applyBorder="1" applyAlignment="1" applyProtection="1">
      <alignment vertical="center"/>
      <protection locked="0"/>
    </xf>
    <xf numFmtId="4" fontId="22" fillId="3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  <protection locked="0"/>
    </xf>
    <xf numFmtId="0" fontId="23" fillId="3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0" fontId="36" fillId="0" borderId="23" xfId="0" applyFont="1" applyBorder="1" applyAlignment="1" applyProtection="1">
      <alignment horizontal="center" vertical="center"/>
      <protection locked="0"/>
    </xf>
    <xf numFmtId="49" fontId="36" fillId="0" borderId="23" xfId="0" applyNumberFormat="1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center" vertical="center" wrapText="1"/>
      <protection locked="0"/>
    </xf>
    <xf numFmtId="167" fontId="36" fillId="0" borderId="23" xfId="0" applyNumberFormat="1" applyFont="1" applyBorder="1" applyAlignment="1" applyProtection="1">
      <alignment vertical="center"/>
      <protection locked="0"/>
    </xf>
    <xf numFmtId="4" fontId="36" fillId="3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  <protection locked="0"/>
    </xf>
    <xf numFmtId="0" fontId="37" fillId="0" borderId="4" xfId="0" applyFont="1" applyBorder="1" applyAlignment="1">
      <alignment vertical="center"/>
    </xf>
    <xf numFmtId="0" fontId="36" fillId="3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8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7</v>
      </c>
      <c r="BT2" s="19" t="s">
        <v>8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7</v>
      </c>
      <c r="BT3" s="19" t="s">
        <v>9</v>
      </c>
    </row>
    <row r="4" s="1" customFormat="1" ht="24.96" customHeight="1">
      <c r="B4" s="22"/>
      <c r="D4" s="23" t="s">
        <v>10</v>
      </c>
      <c r="AR4" s="22"/>
      <c r="AS4" s="24" t="s">
        <v>11</v>
      </c>
      <c r="BE4" s="25" t="s">
        <v>12</v>
      </c>
      <c r="BS4" s="19" t="s">
        <v>13</v>
      </c>
    </row>
    <row r="5" s="1" customFormat="1" ht="12" customHeight="1">
      <c r="B5" s="22"/>
      <c r="D5" s="26" t="s">
        <v>14</v>
      </c>
      <c r="K5" s="27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2"/>
      <c r="BE5" s="28" t="s">
        <v>16</v>
      </c>
      <c r="BS5" s="19" t="s">
        <v>7</v>
      </c>
    </row>
    <row r="6" s="1" customFormat="1" ht="36.96" customHeight="1">
      <c r="B6" s="22"/>
      <c r="D6" s="29" t="s">
        <v>17</v>
      </c>
      <c r="K6" s="30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2"/>
      <c r="BE6" s="31"/>
      <c r="BS6" s="19" t="s">
        <v>7</v>
      </c>
    </row>
    <row r="7" s="1" customFormat="1" ht="12" customHeight="1">
      <c r="B7" s="22"/>
      <c r="D7" s="32" t="s">
        <v>19</v>
      </c>
      <c r="K7" s="27" t="s">
        <v>20</v>
      </c>
      <c r="AK7" s="32" t="s">
        <v>21</v>
      </c>
      <c r="AN7" s="27" t="s">
        <v>3</v>
      </c>
      <c r="AR7" s="22"/>
      <c r="BE7" s="31"/>
      <c r="BS7" s="19" t="s">
        <v>7</v>
      </c>
    </row>
    <row r="8" s="1" customFormat="1" ht="12" customHeight="1">
      <c r="B8" s="22"/>
      <c r="D8" s="32" t="s">
        <v>22</v>
      </c>
      <c r="K8" s="27" t="s">
        <v>23</v>
      </c>
      <c r="AK8" s="32" t="s">
        <v>24</v>
      </c>
      <c r="AN8" s="33" t="s">
        <v>25</v>
      </c>
      <c r="AR8" s="22"/>
      <c r="BE8" s="31"/>
      <c r="BS8" s="19" t="s">
        <v>7</v>
      </c>
    </row>
    <row r="9" s="1" customFormat="1" ht="14.4" customHeight="1">
      <c r="B9" s="22"/>
      <c r="AR9" s="22"/>
      <c r="BE9" s="31"/>
      <c r="BS9" s="19" t="s">
        <v>7</v>
      </c>
    </row>
    <row r="10" s="1" customFormat="1" ht="12" customHeight="1">
      <c r="B10" s="22"/>
      <c r="D10" s="32" t="s">
        <v>26</v>
      </c>
      <c r="AK10" s="32" t="s">
        <v>27</v>
      </c>
      <c r="AN10" s="27" t="s">
        <v>3</v>
      </c>
      <c r="AR10" s="22"/>
      <c r="BE10" s="31"/>
      <c r="BS10" s="19" t="s">
        <v>7</v>
      </c>
    </row>
    <row r="11" s="1" customFormat="1" ht="18.48" customHeight="1">
      <c r="B11" s="22"/>
      <c r="E11" s="27" t="s">
        <v>28</v>
      </c>
      <c r="AK11" s="32" t="s">
        <v>29</v>
      </c>
      <c r="AN11" s="27" t="s">
        <v>3</v>
      </c>
      <c r="AR11" s="22"/>
      <c r="BE11" s="31"/>
      <c r="BS11" s="19" t="s">
        <v>7</v>
      </c>
    </row>
    <row r="12" s="1" customFormat="1" ht="6.96" customHeight="1">
      <c r="B12" s="22"/>
      <c r="AR12" s="22"/>
      <c r="BE12" s="31"/>
      <c r="BS12" s="19" t="s">
        <v>7</v>
      </c>
    </row>
    <row r="13" s="1" customFormat="1" ht="12" customHeight="1">
      <c r="B13" s="22"/>
      <c r="D13" s="32" t="s">
        <v>30</v>
      </c>
      <c r="AK13" s="32" t="s">
        <v>27</v>
      </c>
      <c r="AN13" s="34" t="s">
        <v>31</v>
      </c>
      <c r="AR13" s="22"/>
      <c r="BE13" s="31"/>
      <c r="BS13" s="19" t="s">
        <v>7</v>
      </c>
    </row>
    <row r="14">
      <c r="B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N14" s="34" t="s">
        <v>31</v>
      </c>
      <c r="AR14" s="22"/>
      <c r="BE14" s="31"/>
      <c r="BS14" s="19" t="s">
        <v>7</v>
      </c>
    </row>
    <row r="15" s="1" customFormat="1" ht="6.96" customHeight="1">
      <c r="B15" s="22"/>
      <c r="AR15" s="22"/>
      <c r="BE15" s="31"/>
      <c r="BS15" s="19" t="s">
        <v>4</v>
      </c>
    </row>
    <row r="16" s="1" customFormat="1" ht="12" customHeight="1">
      <c r="B16" s="22"/>
      <c r="D16" s="32" t="s">
        <v>32</v>
      </c>
      <c r="AK16" s="32" t="s">
        <v>27</v>
      </c>
      <c r="AN16" s="27" t="s">
        <v>3</v>
      </c>
      <c r="AR16" s="22"/>
      <c r="BE16" s="31"/>
      <c r="BS16" s="19" t="s">
        <v>4</v>
      </c>
    </row>
    <row r="17" s="1" customFormat="1" ht="18.48" customHeight="1">
      <c r="B17" s="22"/>
      <c r="E17" s="27" t="s">
        <v>33</v>
      </c>
      <c r="AK17" s="32" t="s">
        <v>29</v>
      </c>
      <c r="AN17" s="27" t="s">
        <v>3</v>
      </c>
      <c r="AR17" s="22"/>
      <c r="BE17" s="31"/>
      <c r="BS17" s="19" t="s">
        <v>34</v>
      </c>
    </row>
    <row r="18" s="1" customFormat="1" ht="6.96" customHeight="1">
      <c r="B18" s="22"/>
      <c r="AR18" s="22"/>
      <c r="BE18" s="31"/>
      <c r="BS18" s="19" t="s">
        <v>7</v>
      </c>
    </row>
    <row r="19" s="1" customFormat="1" ht="12" customHeight="1">
      <c r="B19" s="22"/>
      <c r="D19" s="32" t="s">
        <v>35</v>
      </c>
      <c r="AK19" s="32" t="s">
        <v>27</v>
      </c>
      <c r="AN19" s="27" t="s">
        <v>3</v>
      </c>
      <c r="AR19" s="22"/>
      <c r="BE19" s="31"/>
      <c r="BS19" s="19" t="s">
        <v>7</v>
      </c>
    </row>
    <row r="20" s="1" customFormat="1" ht="18.48" customHeight="1">
      <c r="B20" s="22"/>
      <c r="E20" s="27" t="s">
        <v>36</v>
      </c>
      <c r="AK20" s="32" t="s">
        <v>29</v>
      </c>
      <c r="AN20" s="27" t="s">
        <v>3</v>
      </c>
      <c r="AR20" s="22"/>
      <c r="BE20" s="31"/>
      <c r="BS20" s="19" t="s">
        <v>34</v>
      </c>
    </row>
    <row r="21" s="1" customFormat="1" ht="6.96" customHeight="1">
      <c r="B21" s="22"/>
      <c r="AR21" s="22"/>
      <c r="BE21" s="31"/>
    </row>
    <row r="22" s="1" customFormat="1" ht="12" customHeight="1">
      <c r="B22" s="22"/>
      <c r="D22" s="32" t="s">
        <v>37</v>
      </c>
      <c r="AR22" s="22"/>
      <c r="BE22" s="31"/>
    </row>
    <row r="23" s="1" customFormat="1" ht="47.25" customHeight="1">
      <c r="B23" s="22"/>
      <c r="E23" s="36" t="s">
        <v>38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2"/>
      <c r="BE23" s="31"/>
    </row>
    <row r="24" s="1" customFormat="1" ht="6.96" customHeight="1">
      <c r="B24" s="22"/>
      <c r="AR24" s="22"/>
      <c r="BE24" s="31"/>
    </row>
    <row r="25" s="1" customFormat="1" ht="6.96" customHeight="1">
      <c r="B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2"/>
      <c r="BE25" s="31"/>
    </row>
    <row r="26" s="2" customFormat="1" ht="25.92" customHeight="1">
      <c r="A26" s="38"/>
      <c r="B26" s="39"/>
      <c r="C26" s="38"/>
      <c r="D26" s="40" t="s">
        <v>39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8"/>
      <c r="AQ26" s="38"/>
      <c r="AR26" s="39"/>
      <c r="BE26" s="31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BE27" s="31"/>
    </row>
    <row r="28" s="2" customForma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40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41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42</v>
      </c>
      <c r="AL28" s="43"/>
      <c r="AM28" s="43"/>
      <c r="AN28" s="43"/>
      <c r="AO28" s="43"/>
      <c r="AP28" s="38"/>
      <c r="AQ28" s="38"/>
      <c r="AR28" s="39"/>
      <c r="BE28" s="31"/>
    </row>
    <row r="29" s="3" customFormat="1" ht="14.4" customHeight="1">
      <c r="A29" s="3"/>
      <c r="B29" s="44"/>
      <c r="C29" s="3"/>
      <c r="D29" s="32" t="s">
        <v>43</v>
      </c>
      <c r="E29" s="3"/>
      <c r="F29" s="32" t="s">
        <v>44</v>
      </c>
      <c r="G29" s="3"/>
      <c r="H29" s="3"/>
      <c r="I29" s="3"/>
      <c r="J29" s="3"/>
      <c r="K29" s="3"/>
      <c r="L29" s="4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6">
        <f>ROUND(AZ54,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6">
        <f>ROUND(AV54, 2)</f>
        <v>0</v>
      </c>
      <c r="AL29" s="3"/>
      <c r="AM29" s="3"/>
      <c r="AN29" s="3"/>
      <c r="AO29" s="3"/>
      <c r="AP29" s="3"/>
      <c r="AQ29" s="3"/>
      <c r="AR29" s="44"/>
      <c r="BE29" s="47"/>
    </row>
    <row r="30" s="3" customFormat="1" ht="14.4" customHeight="1">
      <c r="A30" s="3"/>
      <c r="B30" s="44"/>
      <c r="C30" s="3"/>
      <c r="D30" s="3"/>
      <c r="E30" s="3"/>
      <c r="F30" s="32" t="s">
        <v>45</v>
      </c>
      <c r="G30" s="3"/>
      <c r="H30" s="3"/>
      <c r="I30" s="3"/>
      <c r="J30" s="3"/>
      <c r="K30" s="3"/>
      <c r="L30" s="45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6">
        <f>ROUND(BA54,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6">
        <f>ROUND(AW54, 2)</f>
        <v>0</v>
      </c>
      <c r="AL30" s="3"/>
      <c r="AM30" s="3"/>
      <c r="AN30" s="3"/>
      <c r="AO30" s="3"/>
      <c r="AP30" s="3"/>
      <c r="AQ30" s="3"/>
      <c r="AR30" s="44"/>
      <c r="BE30" s="47"/>
    </row>
    <row r="31" hidden="1" s="3" customFormat="1" ht="14.4" customHeight="1">
      <c r="A31" s="3"/>
      <c r="B31" s="44"/>
      <c r="C31" s="3"/>
      <c r="D31" s="3"/>
      <c r="E31" s="3"/>
      <c r="F31" s="32" t="s">
        <v>46</v>
      </c>
      <c r="G31" s="3"/>
      <c r="H31" s="3"/>
      <c r="I31" s="3"/>
      <c r="J31" s="3"/>
      <c r="K31" s="3"/>
      <c r="L31" s="4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6">
        <f>ROUND(BB54,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6">
        <v>0</v>
      </c>
      <c r="AL31" s="3"/>
      <c r="AM31" s="3"/>
      <c r="AN31" s="3"/>
      <c r="AO31" s="3"/>
      <c r="AP31" s="3"/>
      <c r="AQ31" s="3"/>
      <c r="AR31" s="44"/>
      <c r="BE31" s="47"/>
    </row>
    <row r="32" hidden="1" s="3" customFormat="1" ht="14.4" customHeight="1">
      <c r="A32" s="3"/>
      <c r="B32" s="44"/>
      <c r="C32" s="3"/>
      <c r="D32" s="3"/>
      <c r="E32" s="3"/>
      <c r="F32" s="32" t="s">
        <v>47</v>
      </c>
      <c r="G32" s="3"/>
      <c r="H32" s="3"/>
      <c r="I32" s="3"/>
      <c r="J32" s="3"/>
      <c r="K32" s="3"/>
      <c r="L32" s="45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6">
        <f>ROUND(BC54,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6">
        <v>0</v>
      </c>
      <c r="AL32" s="3"/>
      <c r="AM32" s="3"/>
      <c r="AN32" s="3"/>
      <c r="AO32" s="3"/>
      <c r="AP32" s="3"/>
      <c r="AQ32" s="3"/>
      <c r="AR32" s="44"/>
      <c r="BE32" s="47"/>
    </row>
    <row r="33" hidden="1" s="3" customFormat="1" ht="14.4" customHeight="1">
      <c r="A33" s="3"/>
      <c r="B33" s="44"/>
      <c r="C33" s="3"/>
      <c r="D33" s="3"/>
      <c r="E33" s="3"/>
      <c r="F33" s="32" t="s">
        <v>48</v>
      </c>
      <c r="G33" s="3"/>
      <c r="H33" s="3"/>
      <c r="I33" s="3"/>
      <c r="J33" s="3"/>
      <c r="K33" s="3"/>
      <c r="L33" s="4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6">
        <f>ROUND(BD54,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6">
        <v>0</v>
      </c>
      <c r="AL33" s="3"/>
      <c r="AM33" s="3"/>
      <c r="AN33" s="3"/>
      <c r="AO33" s="3"/>
      <c r="AP33" s="3"/>
      <c r="AQ33" s="3"/>
      <c r="AR33" s="44"/>
      <c r="BE33" s="3"/>
    </row>
    <row r="34" s="2" customFormat="1" ht="6.96" customHeight="1">
      <c r="A34" s="38"/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/>
      <c r="BE34" s="38"/>
    </row>
    <row r="35" s="2" customFormat="1" ht="25.92" customHeight="1">
      <c r="A35" s="38"/>
      <c r="B35" s="39"/>
      <c r="C35" s="48"/>
      <c r="D35" s="49" t="s">
        <v>49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50</v>
      </c>
      <c r="U35" s="50"/>
      <c r="V35" s="50"/>
      <c r="W35" s="50"/>
      <c r="X35" s="52" t="s">
        <v>51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39"/>
      <c r="BE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/>
      <c r="BE36" s="38"/>
    </row>
    <row r="37" s="2" customFormat="1" ht="6.96" customHeight="1">
      <c r="A37" s="38"/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39"/>
      <c r="BE37" s="38"/>
    </row>
    <row r="41" s="2" customFormat="1" ht="6.96" customHeight="1">
      <c r="A41" s="38"/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39"/>
      <c r="BE41" s="38"/>
    </row>
    <row r="42" s="2" customFormat="1" ht="24.96" customHeight="1">
      <c r="A42" s="38"/>
      <c r="B42" s="39"/>
      <c r="C42" s="23" t="s">
        <v>52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39"/>
      <c r="BE42" s="38"/>
    </row>
    <row r="43" s="2" customFormat="1" ht="6.96" customHeight="1">
      <c r="A43" s="38"/>
      <c r="B43" s="39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39"/>
      <c r="BE43" s="38"/>
    </row>
    <row r="44" s="4" customFormat="1" ht="12" customHeight="1">
      <c r="A44" s="4"/>
      <c r="B44" s="59"/>
      <c r="C44" s="32" t="s">
        <v>14</v>
      </c>
      <c r="D44" s="4"/>
      <c r="E44" s="4"/>
      <c r="F44" s="4"/>
      <c r="G44" s="4"/>
      <c r="H44" s="4"/>
      <c r="I44" s="4"/>
      <c r="J44" s="4"/>
      <c r="K44" s="4"/>
      <c r="L44" s="4" t="str">
        <f>K5</f>
        <v>2021/017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59"/>
      <c r="BE44" s="4"/>
    </row>
    <row r="45" s="5" customFormat="1" ht="36.96" customHeight="1">
      <c r="A45" s="5"/>
      <c r="B45" s="60"/>
      <c r="C45" s="61" t="s">
        <v>17</v>
      </c>
      <c r="D45" s="5"/>
      <c r="E45" s="5"/>
      <c r="F45" s="5"/>
      <c r="G45" s="5"/>
      <c r="H45" s="5"/>
      <c r="I45" s="5"/>
      <c r="J45" s="5"/>
      <c r="K45" s="5"/>
      <c r="L45" s="62" t="str">
        <f>K6</f>
        <v>Vybudování parkovacích stání - Dílčí část 2 - Parkovací stání na ul.Žižkovská p.č.73/ k.ú. Dubina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60"/>
      <c r="BE45" s="5"/>
    </row>
    <row r="46" s="2" customFormat="1" ht="6.96" customHeight="1">
      <c r="A46" s="38"/>
      <c r="B46" s="39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9"/>
      <c r="BE46" s="38"/>
    </row>
    <row r="47" s="2" customFormat="1" ht="12" customHeight="1">
      <c r="A47" s="38"/>
      <c r="B47" s="39"/>
      <c r="C47" s="32" t="s">
        <v>22</v>
      </c>
      <c r="D47" s="38"/>
      <c r="E47" s="38"/>
      <c r="F47" s="38"/>
      <c r="G47" s="38"/>
      <c r="H47" s="38"/>
      <c r="I47" s="38"/>
      <c r="J47" s="38"/>
      <c r="K47" s="38"/>
      <c r="L47" s="63" t="str">
        <f>IF(K8="","",K8)</f>
        <v>Dubina u Ostravy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2" t="s">
        <v>24</v>
      </c>
      <c r="AJ47" s="38"/>
      <c r="AK47" s="38"/>
      <c r="AL47" s="38"/>
      <c r="AM47" s="64" t="str">
        <f>IF(AN8= "","",AN8)</f>
        <v>12. 4. 2021</v>
      </c>
      <c r="AN47" s="64"/>
      <c r="AO47" s="38"/>
      <c r="AP47" s="38"/>
      <c r="AQ47" s="38"/>
      <c r="AR47" s="39"/>
      <c r="BE47" s="38"/>
    </row>
    <row r="48" s="2" customFormat="1" ht="6.96" customHeight="1">
      <c r="A48" s="38"/>
      <c r="B48" s="39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9"/>
      <c r="BE48" s="38"/>
    </row>
    <row r="49" s="2" customFormat="1" ht="15.15" customHeight="1">
      <c r="A49" s="38"/>
      <c r="B49" s="39"/>
      <c r="C49" s="32" t="s">
        <v>26</v>
      </c>
      <c r="D49" s="38"/>
      <c r="E49" s="38"/>
      <c r="F49" s="38"/>
      <c r="G49" s="38"/>
      <c r="H49" s="38"/>
      <c r="I49" s="38"/>
      <c r="J49" s="38"/>
      <c r="K49" s="38"/>
      <c r="L49" s="4" t="str">
        <f>IF(E11= "","",E11)</f>
        <v>SMO Městský obvod Ostrava - Jih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2" t="s">
        <v>32</v>
      </c>
      <c r="AJ49" s="38"/>
      <c r="AK49" s="38"/>
      <c r="AL49" s="38"/>
      <c r="AM49" s="65" t="str">
        <f>IF(E17="","",E17)</f>
        <v>IVITAS, a.s.</v>
      </c>
      <c r="AN49" s="4"/>
      <c r="AO49" s="4"/>
      <c r="AP49" s="4"/>
      <c r="AQ49" s="38"/>
      <c r="AR49" s="39"/>
      <c r="AS49" s="66" t="s">
        <v>53</v>
      </c>
      <c r="AT49" s="67"/>
      <c r="AU49" s="68"/>
      <c r="AV49" s="68"/>
      <c r="AW49" s="68"/>
      <c r="AX49" s="68"/>
      <c r="AY49" s="68"/>
      <c r="AZ49" s="68"/>
      <c r="BA49" s="68"/>
      <c r="BB49" s="68"/>
      <c r="BC49" s="68"/>
      <c r="BD49" s="69"/>
      <c r="BE49" s="38"/>
    </row>
    <row r="50" s="2" customFormat="1" ht="15.15" customHeight="1">
      <c r="A50" s="38"/>
      <c r="B50" s="39"/>
      <c r="C50" s="32" t="s">
        <v>30</v>
      </c>
      <c r="D50" s="38"/>
      <c r="E50" s="38"/>
      <c r="F50" s="38"/>
      <c r="G50" s="38"/>
      <c r="H50" s="38"/>
      <c r="I50" s="38"/>
      <c r="J50" s="38"/>
      <c r="K50" s="38"/>
      <c r="L50" s="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2" t="s">
        <v>35</v>
      </c>
      <c r="AJ50" s="38"/>
      <c r="AK50" s="38"/>
      <c r="AL50" s="38"/>
      <c r="AM50" s="65" t="str">
        <f>IF(E20="","",E20)</f>
        <v>Jindřich Jansa</v>
      </c>
      <c r="AN50" s="4"/>
      <c r="AO50" s="4"/>
      <c r="AP50" s="4"/>
      <c r="AQ50" s="38"/>
      <c r="AR50" s="39"/>
      <c r="AS50" s="70"/>
      <c r="AT50" s="71"/>
      <c r="AU50" s="72"/>
      <c r="AV50" s="72"/>
      <c r="AW50" s="72"/>
      <c r="AX50" s="72"/>
      <c r="AY50" s="72"/>
      <c r="AZ50" s="72"/>
      <c r="BA50" s="72"/>
      <c r="BB50" s="72"/>
      <c r="BC50" s="72"/>
      <c r="BD50" s="73"/>
      <c r="BE50" s="38"/>
    </row>
    <row r="51" s="2" customFormat="1" ht="10.8" customHeight="1">
      <c r="A51" s="38"/>
      <c r="B51" s="39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39"/>
      <c r="AS51" s="70"/>
      <c r="AT51" s="71"/>
      <c r="AU51" s="72"/>
      <c r="AV51" s="72"/>
      <c r="AW51" s="72"/>
      <c r="AX51" s="72"/>
      <c r="AY51" s="72"/>
      <c r="AZ51" s="72"/>
      <c r="BA51" s="72"/>
      <c r="BB51" s="72"/>
      <c r="BC51" s="72"/>
      <c r="BD51" s="73"/>
      <c r="BE51" s="38"/>
    </row>
    <row r="52" s="2" customFormat="1" ht="29.28" customHeight="1">
      <c r="A52" s="38"/>
      <c r="B52" s="39"/>
      <c r="C52" s="74" t="s">
        <v>54</v>
      </c>
      <c r="D52" s="75"/>
      <c r="E52" s="75"/>
      <c r="F52" s="75"/>
      <c r="G52" s="75"/>
      <c r="H52" s="76"/>
      <c r="I52" s="77" t="s">
        <v>55</v>
      </c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8" t="s">
        <v>56</v>
      </c>
      <c r="AH52" s="75"/>
      <c r="AI52" s="75"/>
      <c r="AJ52" s="75"/>
      <c r="AK52" s="75"/>
      <c r="AL52" s="75"/>
      <c r="AM52" s="75"/>
      <c r="AN52" s="77" t="s">
        <v>57</v>
      </c>
      <c r="AO52" s="75"/>
      <c r="AP52" s="75"/>
      <c r="AQ52" s="79" t="s">
        <v>58</v>
      </c>
      <c r="AR52" s="39"/>
      <c r="AS52" s="80" t="s">
        <v>59</v>
      </c>
      <c r="AT52" s="81" t="s">
        <v>60</v>
      </c>
      <c r="AU52" s="81" t="s">
        <v>61</v>
      </c>
      <c r="AV52" s="81" t="s">
        <v>62</v>
      </c>
      <c r="AW52" s="81" t="s">
        <v>63</v>
      </c>
      <c r="AX52" s="81" t="s">
        <v>64</v>
      </c>
      <c r="AY52" s="81" t="s">
        <v>65</v>
      </c>
      <c r="AZ52" s="81" t="s">
        <v>66</v>
      </c>
      <c r="BA52" s="81" t="s">
        <v>67</v>
      </c>
      <c r="BB52" s="81" t="s">
        <v>68</v>
      </c>
      <c r="BC52" s="81" t="s">
        <v>69</v>
      </c>
      <c r="BD52" s="82" t="s">
        <v>70</v>
      </c>
      <c r="BE52" s="38"/>
    </row>
    <row r="53" s="2" customFormat="1" ht="10.8" customHeight="1">
      <c r="A53" s="38"/>
      <c r="B53" s="39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39"/>
      <c r="AS53" s="83"/>
      <c r="AT53" s="84"/>
      <c r="AU53" s="84"/>
      <c r="AV53" s="84"/>
      <c r="AW53" s="84"/>
      <c r="AX53" s="84"/>
      <c r="AY53" s="84"/>
      <c r="AZ53" s="84"/>
      <c r="BA53" s="84"/>
      <c r="BB53" s="84"/>
      <c r="BC53" s="84"/>
      <c r="BD53" s="85"/>
      <c r="BE53" s="38"/>
    </row>
    <row r="54" s="6" customFormat="1" ht="32.4" customHeight="1">
      <c r="A54" s="6"/>
      <c r="B54" s="86"/>
      <c r="C54" s="87" t="s">
        <v>71</v>
      </c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9">
        <f>ROUND(SUM(AG55:AG58),2)</f>
        <v>0</v>
      </c>
      <c r="AH54" s="89"/>
      <c r="AI54" s="89"/>
      <c r="AJ54" s="89"/>
      <c r="AK54" s="89"/>
      <c r="AL54" s="89"/>
      <c r="AM54" s="89"/>
      <c r="AN54" s="90">
        <f>SUM(AG54,AT54)</f>
        <v>0</v>
      </c>
      <c r="AO54" s="90"/>
      <c r="AP54" s="90"/>
      <c r="AQ54" s="91" t="s">
        <v>3</v>
      </c>
      <c r="AR54" s="86"/>
      <c r="AS54" s="92">
        <f>ROUND(SUM(AS55:AS58),2)</f>
        <v>0</v>
      </c>
      <c r="AT54" s="93">
        <f>ROUND(SUM(AV54:AW54),2)</f>
        <v>0</v>
      </c>
      <c r="AU54" s="94">
        <f>ROUND(SUM(AU55:AU58),5)</f>
        <v>0</v>
      </c>
      <c r="AV54" s="93">
        <f>ROUND(AZ54*L29,2)</f>
        <v>0</v>
      </c>
      <c r="AW54" s="93">
        <f>ROUND(BA54*L30,2)</f>
        <v>0</v>
      </c>
      <c r="AX54" s="93">
        <f>ROUND(BB54*L29,2)</f>
        <v>0</v>
      </c>
      <c r="AY54" s="93">
        <f>ROUND(BC54*L30,2)</f>
        <v>0</v>
      </c>
      <c r="AZ54" s="93">
        <f>ROUND(SUM(AZ55:AZ58),2)</f>
        <v>0</v>
      </c>
      <c r="BA54" s="93">
        <f>ROUND(SUM(BA55:BA58),2)</f>
        <v>0</v>
      </c>
      <c r="BB54" s="93">
        <f>ROUND(SUM(BB55:BB58),2)</f>
        <v>0</v>
      </c>
      <c r="BC54" s="93">
        <f>ROUND(SUM(BC55:BC58),2)</f>
        <v>0</v>
      </c>
      <c r="BD54" s="95">
        <f>ROUND(SUM(BD55:BD58),2)</f>
        <v>0</v>
      </c>
      <c r="BE54" s="6"/>
      <c r="BS54" s="96" t="s">
        <v>72</v>
      </c>
      <c r="BT54" s="96" t="s">
        <v>73</v>
      </c>
      <c r="BU54" s="97" t="s">
        <v>74</v>
      </c>
      <c r="BV54" s="96" t="s">
        <v>75</v>
      </c>
      <c r="BW54" s="96" t="s">
        <v>5</v>
      </c>
      <c r="BX54" s="96" t="s">
        <v>76</v>
      </c>
      <c r="CL54" s="96" t="s">
        <v>20</v>
      </c>
    </row>
    <row r="55" s="7" customFormat="1" ht="16.5" customHeight="1">
      <c r="A55" s="98" t="s">
        <v>77</v>
      </c>
      <c r="B55" s="99"/>
      <c r="C55" s="100"/>
      <c r="D55" s="101" t="s">
        <v>78</v>
      </c>
      <c r="E55" s="101"/>
      <c r="F55" s="101"/>
      <c r="G55" s="101"/>
      <c r="H55" s="101"/>
      <c r="I55" s="102"/>
      <c r="J55" s="101" t="s">
        <v>79</v>
      </c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1"/>
      <c r="V55" s="101"/>
      <c r="W55" s="101"/>
      <c r="X55" s="101"/>
      <c r="Y55" s="101"/>
      <c r="Z55" s="101"/>
      <c r="AA55" s="101"/>
      <c r="AB55" s="101"/>
      <c r="AC55" s="101"/>
      <c r="AD55" s="101"/>
      <c r="AE55" s="101"/>
      <c r="AF55" s="101"/>
      <c r="AG55" s="103">
        <f>'C 001 - Vedlejší a ostatn...'!J30</f>
        <v>0</v>
      </c>
      <c r="AH55" s="102"/>
      <c r="AI55" s="102"/>
      <c r="AJ55" s="102"/>
      <c r="AK55" s="102"/>
      <c r="AL55" s="102"/>
      <c r="AM55" s="102"/>
      <c r="AN55" s="103">
        <f>SUM(AG55,AT55)</f>
        <v>0</v>
      </c>
      <c r="AO55" s="102"/>
      <c r="AP55" s="102"/>
      <c r="AQ55" s="104" t="s">
        <v>80</v>
      </c>
      <c r="AR55" s="99"/>
      <c r="AS55" s="105">
        <v>0</v>
      </c>
      <c r="AT55" s="106">
        <f>ROUND(SUM(AV55:AW55),2)</f>
        <v>0</v>
      </c>
      <c r="AU55" s="107">
        <f>'C 001 - Vedlejší a ostatn...'!P85</f>
        <v>0</v>
      </c>
      <c r="AV55" s="106">
        <f>'C 001 - Vedlejší a ostatn...'!J33</f>
        <v>0</v>
      </c>
      <c r="AW55" s="106">
        <f>'C 001 - Vedlejší a ostatn...'!J34</f>
        <v>0</v>
      </c>
      <c r="AX55" s="106">
        <f>'C 001 - Vedlejší a ostatn...'!J35</f>
        <v>0</v>
      </c>
      <c r="AY55" s="106">
        <f>'C 001 - Vedlejší a ostatn...'!J36</f>
        <v>0</v>
      </c>
      <c r="AZ55" s="106">
        <f>'C 001 - Vedlejší a ostatn...'!F33</f>
        <v>0</v>
      </c>
      <c r="BA55" s="106">
        <f>'C 001 - Vedlejší a ostatn...'!F34</f>
        <v>0</v>
      </c>
      <c r="BB55" s="106">
        <f>'C 001 - Vedlejší a ostatn...'!F35</f>
        <v>0</v>
      </c>
      <c r="BC55" s="106">
        <f>'C 001 - Vedlejší a ostatn...'!F36</f>
        <v>0</v>
      </c>
      <c r="BD55" s="108">
        <f>'C 001 - Vedlejší a ostatn...'!F37</f>
        <v>0</v>
      </c>
      <c r="BE55" s="7"/>
      <c r="BT55" s="109" t="s">
        <v>81</v>
      </c>
      <c r="BV55" s="109" t="s">
        <v>75</v>
      </c>
      <c r="BW55" s="109" t="s">
        <v>82</v>
      </c>
      <c r="BX55" s="109" t="s">
        <v>5</v>
      </c>
      <c r="CL55" s="109" t="s">
        <v>20</v>
      </c>
      <c r="CM55" s="109" t="s">
        <v>83</v>
      </c>
    </row>
    <row r="56" s="7" customFormat="1" ht="16.5" customHeight="1">
      <c r="A56" s="98" t="s">
        <v>77</v>
      </c>
      <c r="B56" s="99"/>
      <c r="C56" s="100"/>
      <c r="D56" s="101" t="s">
        <v>84</v>
      </c>
      <c r="E56" s="101"/>
      <c r="F56" s="101"/>
      <c r="G56" s="101"/>
      <c r="H56" s="101"/>
      <c r="I56" s="102"/>
      <c r="J56" s="101" t="s">
        <v>85</v>
      </c>
      <c r="K56" s="101"/>
      <c r="L56" s="101"/>
      <c r="M56" s="101"/>
      <c r="N56" s="101"/>
      <c r="O56" s="101"/>
      <c r="P56" s="101"/>
      <c r="Q56" s="101"/>
      <c r="R56" s="101"/>
      <c r="S56" s="101"/>
      <c r="T56" s="101"/>
      <c r="U56" s="101"/>
      <c r="V56" s="101"/>
      <c r="W56" s="101"/>
      <c r="X56" s="101"/>
      <c r="Y56" s="101"/>
      <c r="Z56" s="101"/>
      <c r="AA56" s="101"/>
      <c r="AB56" s="101"/>
      <c r="AC56" s="101"/>
      <c r="AD56" s="101"/>
      <c r="AE56" s="101"/>
      <c r="AF56" s="101"/>
      <c r="AG56" s="103">
        <f>'C 101 - Parkoviště'!J30</f>
        <v>0</v>
      </c>
      <c r="AH56" s="102"/>
      <c r="AI56" s="102"/>
      <c r="AJ56" s="102"/>
      <c r="AK56" s="102"/>
      <c r="AL56" s="102"/>
      <c r="AM56" s="102"/>
      <c r="AN56" s="103">
        <f>SUM(AG56,AT56)</f>
        <v>0</v>
      </c>
      <c r="AO56" s="102"/>
      <c r="AP56" s="102"/>
      <c r="AQ56" s="104" t="s">
        <v>80</v>
      </c>
      <c r="AR56" s="99"/>
      <c r="AS56" s="105">
        <v>0</v>
      </c>
      <c r="AT56" s="106">
        <f>ROUND(SUM(AV56:AW56),2)</f>
        <v>0</v>
      </c>
      <c r="AU56" s="107">
        <f>'C 101 - Parkoviště'!P90</f>
        <v>0</v>
      </c>
      <c r="AV56" s="106">
        <f>'C 101 - Parkoviště'!J33</f>
        <v>0</v>
      </c>
      <c r="AW56" s="106">
        <f>'C 101 - Parkoviště'!J34</f>
        <v>0</v>
      </c>
      <c r="AX56" s="106">
        <f>'C 101 - Parkoviště'!J35</f>
        <v>0</v>
      </c>
      <c r="AY56" s="106">
        <f>'C 101 - Parkoviště'!J36</f>
        <v>0</v>
      </c>
      <c r="AZ56" s="106">
        <f>'C 101 - Parkoviště'!F33</f>
        <v>0</v>
      </c>
      <c r="BA56" s="106">
        <f>'C 101 - Parkoviště'!F34</f>
        <v>0</v>
      </c>
      <c r="BB56" s="106">
        <f>'C 101 - Parkoviště'!F35</f>
        <v>0</v>
      </c>
      <c r="BC56" s="106">
        <f>'C 101 - Parkoviště'!F36</f>
        <v>0</v>
      </c>
      <c r="BD56" s="108">
        <f>'C 101 - Parkoviště'!F37</f>
        <v>0</v>
      </c>
      <c r="BE56" s="7"/>
      <c r="BT56" s="109" t="s">
        <v>81</v>
      </c>
      <c r="BV56" s="109" t="s">
        <v>75</v>
      </c>
      <c r="BW56" s="109" t="s">
        <v>86</v>
      </c>
      <c r="BX56" s="109" t="s">
        <v>5</v>
      </c>
      <c r="CL56" s="109" t="s">
        <v>20</v>
      </c>
      <c r="CM56" s="109" t="s">
        <v>83</v>
      </c>
    </row>
    <row r="57" s="7" customFormat="1" ht="16.5" customHeight="1">
      <c r="A57" s="98" t="s">
        <v>77</v>
      </c>
      <c r="B57" s="99"/>
      <c r="C57" s="100"/>
      <c r="D57" s="101" t="s">
        <v>87</v>
      </c>
      <c r="E57" s="101"/>
      <c r="F57" s="101"/>
      <c r="G57" s="101"/>
      <c r="H57" s="101"/>
      <c r="I57" s="102"/>
      <c r="J57" s="101" t="s">
        <v>88</v>
      </c>
      <c r="K57" s="101"/>
      <c r="L57" s="101"/>
      <c r="M57" s="101"/>
      <c r="N57" s="101"/>
      <c r="O57" s="101"/>
      <c r="P57" s="101"/>
      <c r="Q57" s="101"/>
      <c r="R57" s="101"/>
      <c r="S57" s="101"/>
      <c r="T57" s="101"/>
      <c r="U57" s="101"/>
      <c r="V57" s="101"/>
      <c r="W57" s="101"/>
      <c r="X57" s="101"/>
      <c r="Y57" s="101"/>
      <c r="Z57" s="101"/>
      <c r="AA57" s="101"/>
      <c r="AB57" s="101"/>
      <c r="AC57" s="101"/>
      <c r="AD57" s="101"/>
      <c r="AE57" s="101"/>
      <c r="AF57" s="101"/>
      <c r="AG57" s="103">
        <f>'C 301 - Odvodnění parkoviště'!J30</f>
        <v>0</v>
      </c>
      <c r="AH57" s="102"/>
      <c r="AI57" s="102"/>
      <c r="AJ57" s="102"/>
      <c r="AK57" s="102"/>
      <c r="AL57" s="102"/>
      <c r="AM57" s="102"/>
      <c r="AN57" s="103">
        <f>SUM(AG57,AT57)</f>
        <v>0</v>
      </c>
      <c r="AO57" s="102"/>
      <c r="AP57" s="102"/>
      <c r="AQ57" s="104" t="s">
        <v>80</v>
      </c>
      <c r="AR57" s="99"/>
      <c r="AS57" s="105">
        <v>0</v>
      </c>
      <c r="AT57" s="106">
        <f>ROUND(SUM(AV57:AW57),2)</f>
        <v>0</v>
      </c>
      <c r="AU57" s="107">
        <f>'C 301 - Odvodnění parkoviště'!P87</f>
        <v>0</v>
      </c>
      <c r="AV57" s="106">
        <f>'C 301 - Odvodnění parkoviště'!J33</f>
        <v>0</v>
      </c>
      <c r="AW57" s="106">
        <f>'C 301 - Odvodnění parkoviště'!J34</f>
        <v>0</v>
      </c>
      <c r="AX57" s="106">
        <f>'C 301 - Odvodnění parkoviště'!J35</f>
        <v>0</v>
      </c>
      <c r="AY57" s="106">
        <f>'C 301 - Odvodnění parkoviště'!J36</f>
        <v>0</v>
      </c>
      <c r="AZ57" s="106">
        <f>'C 301 - Odvodnění parkoviště'!F33</f>
        <v>0</v>
      </c>
      <c r="BA57" s="106">
        <f>'C 301 - Odvodnění parkoviště'!F34</f>
        <v>0</v>
      </c>
      <c r="BB57" s="106">
        <f>'C 301 - Odvodnění parkoviště'!F35</f>
        <v>0</v>
      </c>
      <c r="BC57" s="106">
        <f>'C 301 - Odvodnění parkoviště'!F36</f>
        <v>0</v>
      </c>
      <c r="BD57" s="108">
        <f>'C 301 - Odvodnění parkoviště'!F37</f>
        <v>0</v>
      </c>
      <c r="BE57" s="7"/>
      <c r="BT57" s="109" t="s">
        <v>81</v>
      </c>
      <c r="BV57" s="109" t="s">
        <v>75</v>
      </c>
      <c r="BW57" s="109" t="s">
        <v>89</v>
      </c>
      <c r="BX57" s="109" t="s">
        <v>5</v>
      </c>
      <c r="CL57" s="109" t="s">
        <v>20</v>
      </c>
      <c r="CM57" s="109" t="s">
        <v>83</v>
      </c>
    </row>
    <row r="58" s="7" customFormat="1" ht="16.5" customHeight="1">
      <c r="A58" s="98" t="s">
        <v>77</v>
      </c>
      <c r="B58" s="99"/>
      <c r="C58" s="100"/>
      <c r="D58" s="101" t="s">
        <v>90</v>
      </c>
      <c r="E58" s="101"/>
      <c r="F58" s="101"/>
      <c r="G58" s="101"/>
      <c r="H58" s="101"/>
      <c r="I58" s="102"/>
      <c r="J58" s="101" t="s">
        <v>91</v>
      </c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  <c r="V58" s="101"/>
      <c r="W58" s="101"/>
      <c r="X58" s="101"/>
      <c r="Y58" s="101"/>
      <c r="Z58" s="101"/>
      <c r="AA58" s="101"/>
      <c r="AB58" s="101"/>
      <c r="AC58" s="101"/>
      <c r="AD58" s="101"/>
      <c r="AE58" s="101"/>
      <c r="AF58" s="101"/>
      <c r="AG58" s="103">
        <f>'C 401 - Osvětlení parkoviště'!J30</f>
        <v>0</v>
      </c>
      <c r="AH58" s="102"/>
      <c r="AI58" s="102"/>
      <c r="AJ58" s="102"/>
      <c r="AK58" s="102"/>
      <c r="AL58" s="102"/>
      <c r="AM58" s="102"/>
      <c r="AN58" s="103">
        <f>SUM(AG58,AT58)</f>
        <v>0</v>
      </c>
      <c r="AO58" s="102"/>
      <c r="AP58" s="102"/>
      <c r="AQ58" s="104" t="s">
        <v>80</v>
      </c>
      <c r="AR58" s="99"/>
      <c r="AS58" s="110">
        <v>0</v>
      </c>
      <c r="AT58" s="111">
        <f>ROUND(SUM(AV58:AW58),2)</f>
        <v>0</v>
      </c>
      <c r="AU58" s="112">
        <f>'C 401 - Osvětlení parkoviště'!P91</f>
        <v>0</v>
      </c>
      <c r="AV58" s="111">
        <f>'C 401 - Osvětlení parkoviště'!J33</f>
        <v>0</v>
      </c>
      <c r="AW58" s="111">
        <f>'C 401 - Osvětlení parkoviště'!J34</f>
        <v>0</v>
      </c>
      <c r="AX58" s="111">
        <f>'C 401 - Osvětlení parkoviště'!J35</f>
        <v>0</v>
      </c>
      <c r="AY58" s="111">
        <f>'C 401 - Osvětlení parkoviště'!J36</f>
        <v>0</v>
      </c>
      <c r="AZ58" s="111">
        <f>'C 401 - Osvětlení parkoviště'!F33</f>
        <v>0</v>
      </c>
      <c r="BA58" s="111">
        <f>'C 401 - Osvětlení parkoviště'!F34</f>
        <v>0</v>
      </c>
      <c r="BB58" s="111">
        <f>'C 401 - Osvětlení parkoviště'!F35</f>
        <v>0</v>
      </c>
      <c r="BC58" s="111">
        <f>'C 401 - Osvětlení parkoviště'!F36</f>
        <v>0</v>
      </c>
      <c r="BD58" s="113">
        <f>'C 401 - Osvětlení parkoviště'!F37</f>
        <v>0</v>
      </c>
      <c r="BE58" s="7"/>
      <c r="BT58" s="109" t="s">
        <v>81</v>
      </c>
      <c r="BV58" s="109" t="s">
        <v>75</v>
      </c>
      <c r="BW58" s="109" t="s">
        <v>92</v>
      </c>
      <c r="BX58" s="109" t="s">
        <v>5</v>
      </c>
      <c r="CL58" s="109" t="s">
        <v>20</v>
      </c>
      <c r="CM58" s="109" t="s">
        <v>83</v>
      </c>
    </row>
    <row r="59" s="2" customFormat="1" ht="30" customHeight="1">
      <c r="A59" s="38"/>
      <c r="B59" s="39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9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  <row r="60" s="2" customFormat="1" ht="6.96" customHeight="1">
      <c r="A60" s="38"/>
      <c r="B60" s="55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39"/>
      <c r="AS60" s="38"/>
      <c r="AT60" s="38"/>
      <c r="AU60" s="38"/>
      <c r="AV60" s="38"/>
      <c r="AW60" s="38"/>
      <c r="AX60" s="38"/>
      <c r="AY60" s="38"/>
      <c r="AZ60" s="38"/>
      <c r="BA60" s="38"/>
      <c r="BB60" s="38"/>
      <c r="BC60" s="38"/>
      <c r="BD60" s="38"/>
      <c r="BE60" s="38"/>
    </row>
  </sheetData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C 001 - Vedlejší a ostatn...'!C2" display="/"/>
    <hyperlink ref="A56" location="'C 101 - Parkoviště'!C2" display="/"/>
    <hyperlink ref="A57" location="'C 301 - Odvodnění parkoviště'!C2" display="/"/>
    <hyperlink ref="A58" location="'C 401 - Osvětlení parkoviště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82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83</v>
      </c>
    </row>
    <row r="4" s="1" customFormat="1" ht="24.96" customHeight="1">
      <c r="B4" s="22"/>
      <c r="D4" s="23" t="s">
        <v>93</v>
      </c>
      <c r="L4" s="22"/>
      <c r="M4" s="114" t="s">
        <v>11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17</v>
      </c>
      <c r="L6" s="22"/>
    </row>
    <row r="7" s="1" customFormat="1" ht="16.5" customHeight="1">
      <c r="B7" s="22"/>
      <c r="E7" s="115" t="str">
        <f>'Rekapitulace stavby'!K6</f>
        <v>Vybudování parkovacích stání - Dílčí část 2 - Parkovací stání na ul.Žižkovská p.č.73/ k.ú. Dubina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94</v>
      </c>
      <c r="E8" s="38"/>
      <c r="F8" s="38"/>
      <c r="G8" s="38"/>
      <c r="H8" s="38"/>
      <c r="I8" s="38"/>
      <c r="J8" s="38"/>
      <c r="K8" s="38"/>
      <c r="L8" s="116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2" t="s">
        <v>95</v>
      </c>
      <c r="F9" s="38"/>
      <c r="G9" s="38"/>
      <c r="H9" s="38"/>
      <c r="I9" s="38"/>
      <c r="J9" s="38"/>
      <c r="K9" s="38"/>
      <c r="L9" s="116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116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19</v>
      </c>
      <c r="E11" s="38"/>
      <c r="F11" s="27" t="s">
        <v>20</v>
      </c>
      <c r="G11" s="38"/>
      <c r="H11" s="38"/>
      <c r="I11" s="32" t="s">
        <v>21</v>
      </c>
      <c r="J11" s="27" t="s">
        <v>3</v>
      </c>
      <c r="K11" s="38"/>
      <c r="L11" s="116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22</v>
      </c>
      <c r="E12" s="38"/>
      <c r="F12" s="27" t="s">
        <v>23</v>
      </c>
      <c r="G12" s="38"/>
      <c r="H12" s="38"/>
      <c r="I12" s="32" t="s">
        <v>24</v>
      </c>
      <c r="J12" s="64" t="str">
        <f>'Rekapitulace stavby'!AN8</f>
        <v>12. 4. 2021</v>
      </c>
      <c r="K12" s="38"/>
      <c r="L12" s="116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116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26</v>
      </c>
      <c r="E14" s="38"/>
      <c r="F14" s="38"/>
      <c r="G14" s="38"/>
      <c r="H14" s="38"/>
      <c r="I14" s="32" t="s">
        <v>27</v>
      </c>
      <c r="J14" s="27" t="s">
        <v>3</v>
      </c>
      <c r="K14" s="38"/>
      <c r="L14" s="116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28</v>
      </c>
      <c r="F15" s="38"/>
      <c r="G15" s="38"/>
      <c r="H15" s="38"/>
      <c r="I15" s="32" t="s">
        <v>29</v>
      </c>
      <c r="J15" s="27" t="s">
        <v>3</v>
      </c>
      <c r="K15" s="38"/>
      <c r="L15" s="116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116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30</v>
      </c>
      <c r="E17" s="38"/>
      <c r="F17" s="38"/>
      <c r="G17" s="38"/>
      <c r="H17" s="38"/>
      <c r="I17" s="32" t="s">
        <v>27</v>
      </c>
      <c r="J17" s="33" t="str">
        <f>'Rekapitulace stavby'!AN13</f>
        <v>Vyplň údaj</v>
      </c>
      <c r="K17" s="38"/>
      <c r="L17" s="116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29</v>
      </c>
      <c r="J18" s="33" t="str">
        <f>'Rekapitulace stavby'!AN14</f>
        <v>Vyplň údaj</v>
      </c>
      <c r="K18" s="38"/>
      <c r="L18" s="116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116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32</v>
      </c>
      <c r="E20" s="38"/>
      <c r="F20" s="38"/>
      <c r="G20" s="38"/>
      <c r="H20" s="38"/>
      <c r="I20" s="32" t="s">
        <v>27</v>
      </c>
      <c r="J20" s="27" t="s">
        <v>3</v>
      </c>
      <c r="K20" s="38"/>
      <c r="L20" s="116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33</v>
      </c>
      <c r="F21" s="38"/>
      <c r="G21" s="38"/>
      <c r="H21" s="38"/>
      <c r="I21" s="32" t="s">
        <v>29</v>
      </c>
      <c r="J21" s="27" t="s">
        <v>3</v>
      </c>
      <c r="K21" s="38"/>
      <c r="L21" s="116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116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35</v>
      </c>
      <c r="E23" s="38"/>
      <c r="F23" s="38"/>
      <c r="G23" s="38"/>
      <c r="H23" s="38"/>
      <c r="I23" s="32" t="s">
        <v>27</v>
      </c>
      <c r="J23" s="27" t="s">
        <v>3</v>
      </c>
      <c r="K23" s="38"/>
      <c r="L23" s="116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36</v>
      </c>
      <c r="F24" s="38"/>
      <c r="G24" s="38"/>
      <c r="H24" s="38"/>
      <c r="I24" s="32" t="s">
        <v>29</v>
      </c>
      <c r="J24" s="27" t="s">
        <v>3</v>
      </c>
      <c r="K24" s="38"/>
      <c r="L24" s="116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116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37</v>
      </c>
      <c r="E26" s="38"/>
      <c r="F26" s="38"/>
      <c r="G26" s="38"/>
      <c r="H26" s="38"/>
      <c r="I26" s="38"/>
      <c r="J26" s="38"/>
      <c r="K26" s="38"/>
      <c r="L26" s="116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17"/>
      <c r="B27" s="118"/>
      <c r="C27" s="117"/>
      <c r="D27" s="117"/>
      <c r="E27" s="36" t="s">
        <v>3</v>
      </c>
      <c r="F27" s="36"/>
      <c r="G27" s="36"/>
      <c r="H27" s="36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116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84"/>
      <c r="E29" s="84"/>
      <c r="F29" s="84"/>
      <c r="G29" s="84"/>
      <c r="H29" s="84"/>
      <c r="I29" s="84"/>
      <c r="J29" s="84"/>
      <c r="K29" s="84"/>
      <c r="L29" s="116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0" t="s">
        <v>39</v>
      </c>
      <c r="E30" s="38"/>
      <c r="F30" s="38"/>
      <c r="G30" s="38"/>
      <c r="H30" s="38"/>
      <c r="I30" s="38"/>
      <c r="J30" s="90">
        <f>ROUND(J85, 2)</f>
        <v>0</v>
      </c>
      <c r="K30" s="38"/>
      <c r="L30" s="116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84"/>
      <c r="E31" s="84"/>
      <c r="F31" s="84"/>
      <c r="G31" s="84"/>
      <c r="H31" s="84"/>
      <c r="I31" s="84"/>
      <c r="J31" s="84"/>
      <c r="K31" s="84"/>
      <c r="L31" s="116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41</v>
      </c>
      <c r="G32" s="38"/>
      <c r="H32" s="38"/>
      <c r="I32" s="43" t="s">
        <v>40</v>
      </c>
      <c r="J32" s="43" t="s">
        <v>42</v>
      </c>
      <c r="K32" s="38"/>
      <c r="L32" s="116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1" t="s">
        <v>43</v>
      </c>
      <c r="E33" s="32" t="s">
        <v>44</v>
      </c>
      <c r="F33" s="122">
        <f>ROUND((SUM(BE85:BE155)),  2)</f>
        <v>0</v>
      </c>
      <c r="G33" s="38"/>
      <c r="H33" s="38"/>
      <c r="I33" s="123">
        <v>0.20999999999999999</v>
      </c>
      <c r="J33" s="122">
        <f>ROUND(((SUM(BE85:BE155))*I33),  2)</f>
        <v>0</v>
      </c>
      <c r="K33" s="38"/>
      <c r="L33" s="116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45</v>
      </c>
      <c r="F34" s="122">
        <f>ROUND((SUM(BF85:BF155)),  2)</f>
        <v>0</v>
      </c>
      <c r="G34" s="38"/>
      <c r="H34" s="38"/>
      <c r="I34" s="123">
        <v>0.14999999999999999</v>
      </c>
      <c r="J34" s="122">
        <f>ROUND(((SUM(BF85:BF155))*I34),  2)</f>
        <v>0</v>
      </c>
      <c r="K34" s="38"/>
      <c r="L34" s="116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46</v>
      </c>
      <c r="F35" s="122">
        <f>ROUND((SUM(BG85:BG155)),  2)</f>
        <v>0</v>
      </c>
      <c r="G35" s="38"/>
      <c r="H35" s="38"/>
      <c r="I35" s="123">
        <v>0.20999999999999999</v>
      </c>
      <c r="J35" s="122">
        <f>0</f>
        <v>0</v>
      </c>
      <c r="K35" s="38"/>
      <c r="L35" s="116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47</v>
      </c>
      <c r="F36" s="122">
        <f>ROUND((SUM(BH85:BH155)),  2)</f>
        <v>0</v>
      </c>
      <c r="G36" s="38"/>
      <c r="H36" s="38"/>
      <c r="I36" s="123">
        <v>0.14999999999999999</v>
      </c>
      <c r="J36" s="122">
        <f>0</f>
        <v>0</v>
      </c>
      <c r="K36" s="38"/>
      <c r="L36" s="116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48</v>
      </c>
      <c r="F37" s="122">
        <f>ROUND((SUM(BI85:BI155)),  2)</f>
        <v>0</v>
      </c>
      <c r="G37" s="38"/>
      <c r="H37" s="38"/>
      <c r="I37" s="123">
        <v>0</v>
      </c>
      <c r="J37" s="122">
        <f>0</f>
        <v>0</v>
      </c>
      <c r="K37" s="38"/>
      <c r="L37" s="116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116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4"/>
      <c r="D39" s="125" t="s">
        <v>49</v>
      </c>
      <c r="E39" s="76"/>
      <c r="F39" s="76"/>
      <c r="G39" s="126" t="s">
        <v>50</v>
      </c>
      <c r="H39" s="127" t="s">
        <v>51</v>
      </c>
      <c r="I39" s="76"/>
      <c r="J39" s="128">
        <f>SUM(J30:J37)</f>
        <v>0</v>
      </c>
      <c r="K39" s="129"/>
      <c r="L39" s="116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55"/>
      <c r="C40" s="56"/>
      <c r="D40" s="56"/>
      <c r="E40" s="56"/>
      <c r="F40" s="56"/>
      <c r="G40" s="56"/>
      <c r="H40" s="56"/>
      <c r="I40" s="56"/>
      <c r="J40" s="56"/>
      <c r="K40" s="56"/>
      <c r="L40" s="116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57"/>
      <c r="C44" s="58"/>
      <c r="D44" s="58"/>
      <c r="E44" s="58"/>
      <c r="F44" s="58"/>
      <c r="G44" s="58"/>
      <c r="H44" s="58"/>
      <c r="I44" s="58"/>
      <c r="J44" s="58"/>
      <c r="K44" s="58"/>
      <c r="L44" s="116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96</v>
      </c>
      <c r="D45" s="38"/>
      <c r="E45" s="38"/>
      <c r="F45" s="38"/>
      <c r="G45" s="38"/>
      <c r="H45" s="38"/>
      <c r="I45" s="38"/>
      <c r="J45" s="38"/>
      <c r="K45" s="38"/>
      <c r="L45" s="116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38"/>
      <c r="D46" s="38"/>
      <c r="E46" s="38"/>
      <c r="F46" s="38"/>
      <c r="G46" s="38"/>
      <c r="H46" s="38"/>
      <c r="I46" s="38"/>
      <c r="J46" s="38"/>
      <c r="K46" s="38"/>
      <c r="L46" s="116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17</v>
      </c>
      <c r="D47" s="38"/>
      <c r="E47" s="38"/>
      <c r="F47" s="38"/>
      <c r="G47" s="38"/>
      <c r="H47" s="38"/>
      <c r="I47" s="38"/>
      <c r="J47" s="38"/>
      <c r="K47" s="38"/>
      <c r="L47" s="116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38"/>
      <c r="D48" s="38"/>
      <c r="E48" s="115" t="str">
        <f>E7</f>
        <v>Vybudování parkovacích stání - Dílčí část 2 - Parkovací stání na ul.Žižkovská p.č.73/ k.ú. Dubina</v>
      </c>
      <c r="F48" s="32"/>
      <c r="G48" s="32"/>
      <c r="H48" s="32"/>
      <c r="I48" s="38"/>
      <c r="J48" s="38"/>
      <c r="K48" s="38"/>
      <c r="L48" s="116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94</v>
      </c>
      <c r="D49" s="38"/>
      <c r="E49" s="38"/>
      <c r="F49" s="38"/>
      <c r="G49" s="38"/>
      <c r="H49" s="38"/>
      <c r="I49" s="38"/>
      <c r="J49" s="38"/>
      <c r="K49" s="38"/>
      <c r="L49" s="116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38"/>
      <c r="D50" s="38"/>
      <c r="E50" s="62" t="str">
        <f>E9</f>
        <v>C 001 - Vedlejší a ostatní náklady</v>
      </c>
      <c r="F50" s="38"/>
      <c r="G50" s="38"/>
      <c r="H50" s="38"/>
      <c r="I50" s="38"/>
      <c r="J50" s="38"/>
      <c r="K50" s="38"/>
      <c r="L50" s="116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38"/>
      <c r="D51" s="38"/>
      <c r="E51" s="38"/>
      <c r="F51" s="38"/>
      <c r="G51" s="38"/>
      <c r="H51" s="38"/>
      <c r="I51" s="38"/>
      <c r="J51" s="38"/>
      <c r="K51" s="38"/>
      <c r="L51" s="116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22</v>
      </c>
      <c r="D52" s="38"/>
      <c r="E52" s="38"/>
      <c r="F52" s="27" t="str">
        <f>F12</f>
        <v>Dubina u Ostravy</v>
      </c>
      <c r="G52" s="38"/>
      <c r="H52" s="38"/>
      <c r="I52" s="32" t="s">
        <v>24</v>
      </c>
      <c r="J52" s="64" t="str">
        <f>IF(J12="","",J12)</f>
        <v>12. 4. 2021</v>
      </c>
      <c r="K52" s="38"/>
      <c r="L52" s="116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38"/>
      <c r="D53" s="38"/>
      <c r="E53" s="38"/>
      <c r="F53" s="38"/>
      <c r="G53" s="38"/>
      <c r="H53" s="38"/>
      <c r="I53" s="38"/>
      <c r="J53" s="38"/>
      <c r="K53" s="38"/>
      <c r="L53" s="116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26</v>
      </c>
      <c r="D54" s="38"/>
      <c r="E54" s="38"/>
      <c r="F54" s="27" t="str">
        <f>E15</f>
        <v>SMO Městský obvod Ostrava - Jih</v>
      </c>
      <c r="G54" s="38"/>
      <c r="H54" s="38"/>
      <c r="I54" s="32" t="s">
        <v>32</v>
      </c>
      <c r="J54" s="36" t="str">
        <f>E21</f>
        <v>IVITAS, a.s.</v>
      </c>
      <c r="K54" s="38"/>
      <c r="L54" s="116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30</v>
      </c>
      <c r="D55" s="38"/>
      <c r="E55" s="38"/>
      <c r="F55" s="27" t="str">
        <f>IF(E18="","",E18)</f>
        <v>Vyplň údaj</v>
      </c>
      <c r="G55" s="38"/>
      <c r="H55" s="38"/>
      <c r="I55" s="32" t="s">
        <v>35</v>
      </c>
      <c r="J55" s="36" t="str">
        <f>E24</f>
        <v>Jindřich Jansa</v>
      </c>
      <c r="K55" s="38"/>
      <c r="L55" s="116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38"/>
      <c r="D56" s="38"/>
      <c r="E56" s="38"/>
      <c r="F56" s="38"/>
      <c r="G56" s="38"/>
      <c r="H56" s="38"/>
      <c r="I56" s="38"/>
      <c r="J56" s="38"/>
      <c r="K56" s="38"/>
      <c r="L56" s="116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30" t="s">
        <v>97</v>
      </c>
      <c r="D57" s="124"/>
      <c r="E57" s="124"/>
      <c r="F57" s="124"/>
      <c r="G57" s="124"/>
      <c r="H57" s="124"/>
      <c r="I57" s="124"/>
      <c r="J57" s="131" t="s">
        <v>98</v>
      </c>
      <c r="K57" s="124"/>
      <c r="L57" s="116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38"/>
      <c r="D58" s="38"/>
      <c r="E58" s="38"/>
      <c r="F58" s="38"/>
      <c r="G58" s="38"/>
      <c r="H58" s="38"/>
      <c r="I58" s="38"/>
      <c r="J58" s="38"/>
      <c r="K58" s="38"/>
      <c r="L58" s="116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32" t="s">
        <v>71</v>
      </c>
      <c r="D59" s="38"/>
      <c r="E59" s="38"/>
      <c r="F59" s="38"/>
      <c r="G59" s="38"/>
      <c r="H59" s="38"/>
      <c r="I59" s="38"/>
      <c r="J59" s="90">
        <f>J85</f>
        <v>0</v>
      </c>
      <c r="K59" s="38"/>
      <c r="L59" s="116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9" t="s">
        <v>99</v>
      </c>
    </row>
    <row r="60" s="9" customFormat="1" ht="24.96" customHeight="1">
      <c r="A60" s="9"/>
      <c r="B60" s="133"/>
      <c r="C60" s="9"/>
      <c r="D60" s="134" t="s">
        <v>100</v>
      </c>
      <c r="E60" s="135"/>
      <c r="F60" s="135"/>
      <c r="G60" s="135"/>
      <c r="H60" s="135"/>
      <c r="I60" s="135"/>
      <c r="J60" s="136">
        <f>J86</f>
        <v>0</v>
      </c>
      <c r="K60" s="9"/>
      <c r="L60" s="13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7"/>
      <c r="C61" s="10"/>
      <c r="D61" s="138" t="s">
        <v>101</v>
      </c>
      <c r="E61" s="139"/>
      <c r="F61" s="139"/>
      <c r="G61" s="139"/>
      <c r="H61" s="139"/>
      <c r="I61" s="139"/>
      <c r="J61" s="140">
        <f>J87</f>
        <v>0</v>
      </c>
      <c r="K61" s="10"/>
      <c r="L61" s="13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7"/>
      <c r="C62" s="10"/>
      <c r="D62" s="138" t="s">
        <v>102</v>
      </c>
      <c r="E62" s="139"/>
      <c r="F62" s="139"/>
      <c r="G62" s="139"/>
      <c r="H62" s="139"/>
      <c r="I62" s="139"/>
      <c r="J62" s="140">
        <f>J111</f>
        <v>0</v>
      </c>
      <c r="K62" s="10"/>
      <c r="L62" s="13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37"/>
      <c r="C63" s="10"/>
      <c r="D63" s="138" t="s">
        <v>103</v>
      </c>
      <c r="E63" s="139"/>
      <c r="F63" s="139"/>
      <c r="G63" s="139"/>
      <c r="H63" s="139"/>
      <c r="I63" s="139"/>
      <c r="J63" s="140">
        <f>J131</f>
        <v>0</v>
      </c>
      <c r="K63" s="10"/>
      <c r="L63" s="13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37"/>
      <c r="C64" s="10"/>
      <c r="D64" s="138" t="s">
        <v>104</v>
      </c>
      <c r="E64" s="139"/>
      <c r="F64" s="139"/>
      <c r="G64" s="139"/>
      <c r="H64" s="139"/>
      <c r="I64" s="139"/>
      <c r="J64" s="140">
        <f>J144</f>
        <v>0</v>
      </c>
      <c r="K64" s="10"/>
      <c r="L64" s="13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37"/>
      <c r="C65" s="10"/>
      <c r="D65" s="138" t="s">
        <v>105</v>
      </c>
      <c r="E65" s="139"/>
      <c r="F65" s="139"/>
      <c r="G65" s="139"/>
      <c r="H65" s="139"/>
      <c r="I65" s="139"/>
      <c r="J65" s="140">
        <f>J150</f>
        <v>0</v>
      </c>
      <c r="K65" s="10"/>
      <c r="L65" s="13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8"/>
      <c r="B66" s="39"/>
      <c r="C66" s="38"/>
      <c r="D66" s="38"/>
      <c r="E66" s="38"/>
      <c r="F66" s="38"/>
      <c r="G66" s="38"/>
      <c r="H66" s="38"/>
      <c r="I66" s="38"/>
      <c r="J66" s="38"/>
      <c r="K66" s="38"/>
      <c r="L66" s="116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55"/>
      <c r="C67" s="56"/>
      <c r="D67" s="56"/>
      <c r="E67" s="56"/>
      <c r="F67" s="56"/>
      <c r="G67" s="56"/>
      <c r="H67" s="56"/>
      <c r="I67" s="56"/>
      <c r="J67" s="56"/>
      <c r="K67" s="56"/>
      <c r="L67" s="116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71" s="2" customFormat="1" ht="6.96" customHeight="1">
      <c r="A71" s="38"/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116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3" t="s">
        <v>106</v>
      </c>
      <c r="D72" s="38"/>
      <c r="E72" s="38"/>
      <c r="F72" s="38"/>
      <c r="G72" s="38"/>
      <c r="H72" s="38"/>
      <c r="I72" s="38"/>
      <c r="J72" s="38"/>
      <c r="K72" s="38"/>
      <c r="L72" s="116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38"/>
      <c r="D73" s="38"/>
      <c r="E73" s="38"/>
      <c r="F73" s="38"/>
      <c r="G73" s="38"/>
      <c r="H73" s="38"/>
      <c r="I73" s="38"/>
      <c r="J73" s="38"/>
      <c r="K73" s="38"/>
      <c r="L73" s="116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17</v>
      </c>
      <c r="D74" s="38"/>
      <c r="E74" s="38"/>
      <c r="F74" s="38"/>
      <c r="G74" s="38"/>
      <c r="H74" s="38"/>
      <c r="I74" s="38"/>
      <c r="J74" s="38"/>
      <c r="K74" s="38"/>
      <c r="L74" s="116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38"/>
      <c r="D75" s="38"/>
      <c r="E75" s="115" t="str">
        <f>E7</f>
        <v>Vybudování parkovacích stání - Dílčí část 2 - Parkovací stání na ul.Žižkovská p.č.73/ k.ú. Dubina</v>
      </c>
      <c r="F75" s="32"/>
      <c r="G75" s="32"/>
      <c r="H75" s="32"/>
      <c r="I75" s="38"/>
      <c r="J75" s="38"/>
      <c r="K75" s="38"/>
      <c r="L75" s="116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94</v>
      </c>
      <c r="D76" s="38"/>
      <c r="E76" s="38"/>
      <c r="F76" s="38"/>
      <c r="G76" s="38"/>
      <c r="H76" s="38"/>
      <c r="I76" s="38"/>
      <c r="J76" s="38"/>
      <c r="K76" s="38"/>
      <c r="L76" s="116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38"/>
      <c r="D77" s="38"/>
      <c r="E77" s="62" t="str">
        <f>E9</f>
        <v>C 001 - Vedlejší a ostatní náklady</v>
      </c>
      <c r="F77" s="38"/>
      <c r="G77" s="38"/>
      <c r="H77" s="38"/>
      <c r="I77" s="38"/>
      <c r="J77" s="38"/>
      <c r="K77" s="38"/>
      <c r="L77" s="116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38"/>
      <c r="D78" s="38"/>
      <c r="E78" s="38"/>
      <c r="F78" s="38"/>
      <c r="G78" s="38"/>
      <c r="H78" s="38"/>
      <c r="I78" s="38"/>
      <c r="J78" s="38"/>
      <c r="K78" s="38"/>
      <c r="L78" s="116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22</v>
      </c>
      <c r="D79" s="38"/>
      <c r="E79" s="38"/>
      <c r="F79" s="27" t="str">
        <f>F12</f>
        <v>Dubina u Ostravy</v>
      </c>
      <c r="G79" s="38"/>
      <c r="H79" s="38"/>
      <c r="I79" s="32" t="s">
        <v>24</v>
      </c>
      <c r="J79" s="64" t="str">
        <f>IF(J12="","",J12)</f>
        <v>12. 4. 2021</v>
      </c>
      <c r="K79" s="38"/>
      <c r="L79" s="116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38"/>
      <c r="D80" s="38"/>
      <c r="E80" s="38"/>
      <c r="F80" s="38"/>
      <c r="G80" s="38"/>
      <c r="H80" s="38"/>
      <c r="I80" s="38"/>
      <c r="J80" s="38"/>
      <c r="K80" s="38"/>
      <c r="L80" s="116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26</v>
      </c>
      <c r="D81" s="38"/>
      <c r="E81" s="38"/>
      <c r="F81" s="27" t="str">
        <f>E15</f>
        <v>SMO Městský obvod Ostrava - Jih</v>
      </c>
      <c r="G81" s="38"/>
      <c r="H81" s="38"/>
      <c r="I81" s="32" t="s">
        <v>32</v>
      </c>
      <c r="J81" s="36" t="str">
        <f>E21</f>
        <v>IVITAS, a.s.</v>
      </c>
      <c r="K81" s="38"/>
      <c r="L81" s="116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30</v>
      </c>
      <c r="D82" s="38"/>
      <c r="E82" s="38"/>
      <c r="F82" s="27" t="str">
        <f>IF(E18="","",E18)</f>
        <v>Vyplň údaj</v>
      </c>
      <c r="G82" s="38"/>
      <c r="H82" s="38"/>
      <c r="I82" s="32" t="s">
        <v>35</v>
      </c>
      <c r="J82" s="36" t="str">
        <f>E24</f>
        <v>Jindřich Jansa</v>
      </c>
      <c r="K82" s="38"/>
      <c r="L82" s="116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116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11" customFormat="1" ht="29.28" customHeight="1">
      <c r="A84" s="141"/>
      <c r="B84" s="142"/>
      <c r="C84" s="143" t="s">
        <v>107</v>
      </c>
      <c r="D84" s="144" t="s">
        <v>58</v>
      </c>
      <c r="E84" s="144" t="s">
        <v>54</v>
      </c>
      <c r="F84" s="144" t="s">
        <v>55</v>
      </c>
      <c r="G84" s="144" t="s">
        <v>108</v>
      </c>
      <c r="H84" s="144" t="s">
        <v>109</v>
      </c>
      <c r="I84" s="144" t="s">
        <v>110</v>
      </c>
      <c r="J84" s="144" t="s">
        <v>98</v>
      </c>
      <c r="K84" s="145" t="s">
        <v>111</v>
      </c>
      <c r="L84" s="146"/>
      <c r="M84" s="80" t="s">
        <v>3</v>
      </c>
      <c r="N84" s="81" t="s">
        <v>43</v>
      </c>
      <c r="O84" s="81" t="s">
        <v>112</v>
      </c>
      <c r="P84" s="81" t="s">
        <v>113</v>
      </c>
      <c r="Q84" s="81" t="s">
        <v>114</v>
      </c>
      <c r="R84" s="81" t="s">
        <v>115</v>
      </c>
      <c r="S84" s="81" t="s">
        <v>116</v>
      </c>
      <c r="T84" s="82" t="s">
        <v>117</v>
      </c>
      <c r="U84" s="141"/>
      <c r="V84" s="141"/>
      <c r="W84" s="141"/>
      <c r="X84" s="141"/>
      <c r="Y84" s="141"/>
      <c r="Z84" s="141"/>
      <c r="AA84" s="141"/>
      <c r="AB84" s="141"/>
      <c r="AC84" s="141"/>
      <c r="AD84" s="141"/>
      <c r="AE84" s="141"/>
    </row>
    <row r="85" s="2" customFormat="1" ht="22.8" customHeight="1">
      <c r="A85" s="38"/>
      <c r="B85" s="39"/>
      <c r="C85" s="87" t="s">
        <v>118</v>
      </c>
      <c r="D85" s="38"/>
      <c r="E85" s="38"/>
      <c r="F85" s="38"/>
      <c r="G85" s="38"/>
      <c r="H85" s="38"/>
      <c r="I85" s="38"/>
      <c r="J85" s="147">
        <f>BK85</f>
        <v>0</v>
      </c>
      <c r="K85" s="38"/>
      <c r="L85" s="39"/>
      <c r="M85" s="83"/>
      <c r="N85" s="68"/>
      <c r="O85" s="84"/>
      <c r="P85" s="148">
        <f>P86</f>
        <v>0</v>
      </c>
      <c r="Q85" s="84"/>
      <c r="R85" s="148">
        <f>R86</f>
        <v>0</v>
      </c>
      <c r="S85" s="84"/>
      <c r="T85" s="149">
        <f>T86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9" t="s">
        <v>72</v>
      </c>
      <c r="AU85" s="19" t="s">
        <v>99</v>
      </c>
      <c r="BK85" s="150">
        <f>BK86</f>
        <v>0</v>
      </c>
    </row>
    <row r="86" s="12" customFormat="1" ht="25.92" customHeight="1">
      <c r="A86" s="12"/>
      <c r="B86" s="151"/>
      <c r="C86" s="12"/>
      <c r="D86" s="152" t="s">
        <v>72</v>
      </c>
      <c r="E86" s="153" t="s">
        <v>119</v>
      </c>
      <c r="F86" s="153" t="s">
        <v>120</v>
      </c>
      <c r="G86" s="12"/>
      <c r="H86" s="12"/>
      <c r="I86" s="154"/>
      <c r="J86" s="155">
        <f>BK86</f>
        <v>0</v>
      </c>
      <c r="K86" s="12"/>
      <c r="L86" s="151"/>
      <c r="M86" s="156"/>
      <c r="N86" s="157"/>
      <c r="O86" s="157"/>
      <c r="P86" s="158">
        <f>P87+P111+P131+P144+P150</f>
        <v>0</v>
      </c>
      <c r="Q86" s="157"/>
      <c r="R86" s="158">
        <f>R87+R111+R131+R144+R150</f>
        <v>0</v>
      </c>
      <c r="S86" s="157"/>
      <c r="T86" s="159">
        <f>T87+T111+T131+T144+T150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52" t="s">
        <v>121</v>
      </c>
      <c r="AT86" s="160" t="s">
        <v>72</v>
      </c>
      <c r="AU86" s="160" t="s">
        <v>73</v>
      </c>
      <c r="AY86" s="152" t="s">
        <v>122</v>
      </c>
      <c r="BK86" s="161">
        <f>BK87+BK111+BK131+BK144+BK150</f>
        <v>0</v>
      </c>
    </row>
    <row r="87" s="12" customFormat="1" ht="22.8" customHeight="1">
      <c r="A87" s="12"/>
      <c r="B87" s="151"/>
      <c r="C87" s="12"/>
      <c r="D87" s="152" t="s">
        <v>72</v>
      </c>
      <c r="E87" s="162" t="s">
        <v>123</v>
      </c>
      <c r="F87" s="162" t="s">
        <v>124</v>
      </c>
      <c r="G87" s="12"/>
      <c r="H87" s="12"/>
      <c r="I87" s="154"/>
      <c r="J87" s="163">
        <f>BK87</f>
        <v>0</v>
      </c>
      <c r="K87" s="12"/>
      <c r="L87" s="151"/>
      <c r="M87" s="156"/>
      <c r="N87" s="157"/>
      <c r="O87" s="157"/>
      <c r="P87" s="158">
        <f>SUM(P88:P110)</f>
        <v>0</v>
      </c>
      <c r="Q87" s="157"/>
      <c r="R87" s="158">
        <f>SUM(R88:R110)</f>
        <v>0</v>
      </c>
      <c r="S87" s="157"/>
      <c r="T87" s="159">
        <f>SUM(T88:T110)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52" t="s">
        <v>121</v>
      </c>
      <c r="AT87" s="160" t="s">
        <v>72</v>
      </c>
      <c r="AU87" s="160" t="s">
        <v>81</v>
      </c>
      <c r="AY87" s="152" t="s">
        <v>122</v>
      </c>
      <c r="BK87" s="161">
        <f>SUM(BK88:BK110)</f>
        <v>0</v>
      </c>
    </row>
    <row r="88" s="2" customFormat="1" ht="14.4" customHeight="1">
      <c r="A88" s="38"/>
      <c r="B88" s="164"/>
      <c r="C88" s="165" t="s">
        <v>81</v>
      </c>
      <c r="D88" s="165" t="s">
        <v>125</v>
      </c>
      <c r="E88" s="166" t="s">
        <v>126</v>
      </c>
      <c r="F88" s="167" t="s">
        <v>127</v>
      </c>
      <c r="G88" s="168" t="s">
        <v>128</v>
      </c>
      <c r="H88" s="169">
        <v>1</v>
      </c>
      <c r="I88" s="170"/>
      <c r="J88" s="171">
        <f>ROUND(I88*H88,2)</f>
        <v>0</v>
      </c>
      <c r="K88" s="167" t="s">
        <v>129</v>
      </c>
      <c r="L88" s="39"/>
      <c r="M88" s="172" t="s">
        <v>3</v>
      </c>
      <c r="N88" s="173" t="s">
        <v>44</v>
      </c>
      <c r="O88" s="72"/>
      <c r="P88" s="174">
        <f>O88*H88</f>
        <v>0</v>
      </c>
      <c r="Q88" s="174">
        <v>0</v>
      </c>
      <c r="R88" s="174">
        <f>Q88*H88</f>
        <v>0</v>
      </c>
      <c r="S88" s="174">
        <v>0</v>
      </c>
      <c r="T88" s="175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176" t="s">
        <v>130</v>
      </c>
      <c r="AT88" s="176" t="s">
        <v>125</v>
      </c>
      <c r="AU88" s="176" t="s">
        <v>83</v>
      </c>
      <c r="AY88" s="19" t="s">
        <v>122</v>
      </c>
      <c r="BE88" s="177">
        <f>IF(N88="základní",J88,0)</f>
        <v>0</v>
      </c>
      <c r="BF88" s="177">
        <f>IF(N88="snížená",J88,0)</f>
        <v>0</v>
      </c>
      <c r="BG88" s="177">
        <f>IF(N88="zákl. přenesená",J88,0)</f>
        <v>0</v>
      </c>
      <c r="BH88" s="177">
        <f>IF(N88="sníž. přenesená",J88,0)</f>
        <v>0</v>
      </c>
      <c r="BI88" s="177">
        <f>IF(N88="nulová",J88,0)</f>
        <v>0</v>
      </c>
      <c r="BJ88" s="19" t="s">
        <v>81</v>
      </c>
      <c r="BK88" s="177">
        <f>ROUND(I88*H88,2)</f>
        <v>0</v>
      </c>
      <c r="BL88" s="19" t="s">
        <v>130</v>
      </c>
      <c r="BM88" s="176" t="s">
        <v>131</v>
      </c>
    </row>
    <row r="89" s="2" customFormat="1">
      <c r="A89" s="38"/>
      <c r="B89" s="39"/>
      <c r="C89" s="38"/>
      <c r="D89" s="178" t="s">
        <v>132</v>
      </c>
      <c r="E89" s="38"/>
      <c r="F89" s="179" t="s">
        <v>127</v>
      </c>
      <c r="G89" s="38"/>
      <c r="H89" s="38"/>
      <c r="I89" s="180"/>
      <c r="J89" s="38"/>
      <c r="K89" s="38"/>
      <c r="L89" s="39"/>
      <c r="M89" s="181"/>
      <c r="N89" s="182"/>
      <c r="O89" s="72"/>
      <c r="P89" s="72"/>
      <c r="Q89" s="72"/>
      <c r="R89" s="72"/>
      <c r="S89" s="72"/>
      <c r="T89" s="73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9" t="s">
        <v>132</v>
      </c>
      <c r="AU89" s="19" t="s">
        <v>83</v>
      </c>
    </row>
    <row r="90" s="13" customFormat="1">
      <c r="A90" s="13"/>
      <c r="B90" s="183"/>
      <c r="C90" s="13"/>
      <c r="D90" s="178" t="s">
        <v>133</v>
      </c>
      <c r="E90" s="184" t="s">
        <v>3</v>
      </c>
      <c r="F90" s="185" t="s">
        <v>134</v>
      </c>
      <c r="G90" s="13"/>
      <c r="H90" s="184" t="s">
        <v>3</v>
      </c>
      <c r="I90" s="186"/>
      <c r="J90" s="13"/>
      <c r="K90" s="13"/>
      <c r="L90" s="183"/>
      <c r="M90" s="187"/>
      <c r="N90" s="188"/>
      <c r="O90" s="188"/>
      <c r="P90" s="188"/>
      <c r="Q90" s="188"/>
      <c r="R90" s="188"/>
      <c r="S90" s="188"/>
      <c r="T90" s="189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184" t="s">
        <v>133</v>
      </c>
      <c r="AU90" s="184" t="s">
        <v>83</v>
      </c>
      <c r="AV90" s="13" t="s">
        <v>81</v>
      </c>
      <c r="AW90" s="13" t="s">
        <v>34</v>
      </c>
      <c r="AX90" s="13" t="s">
        <v>73</v>
      </c>
      <c r="AY90" s="184" t="s">
        <v>122</v>
      </c>
    </row>
    <row r="91" s="14" customFormat="1">
      <c r="A91" s="14"/>
      <c r="B91" s="190"/>
      <c r="C91" s="14"/>
      <c r="D91" s="178" t="s">
        <v>133</v>
      </c>
      <c r="E91" s="191" t="s">
        <v>3</v>
      </c>
      <c r="F91" s="192" t="s">
        <v>81</v>
      </c>
      <c r="G91" s="14"/>
      <c r="H91" s="193">
        <v>1</v>
      </c>
      <c r="I91" s="194"/>
      <c r="J91" s="14"/>
      <c r="K91" s="14"/>
      <c r="L91" s="190"/>
      <c r="M91" s="195"/>
      <c r="N91" s="196"/>
      <c r="O91" s="196"/>
      <c r="P91" s="196"/>
      <c r="Q91" s="196"/>
      <c r="R91" s="196"/>
      <c r="S91" s="196"/>
      <c r="T91" s="197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191" t="s">
        <v>133</v>
      </c>
      <c r="AU91" s="191" t="s">
        <v>83</v>
      </c>
      <c r="AV91" s="14" t="s">
        <v>83</v>
      </c>
      <c r="AW91" s="14" t="s">
        <v>34</v>
      </c>
      <c r="AX91" s="14" t="s">
        <v>73</v>
      </c>
      <c r="AY91" s="191" t="s">
        <v>122</v>
      </c>
    </row>
    <row r="92" s="15" customFormat="1">
      <c r="A92" s="15"/>
      <c r="B92" s="198"/>
      <c r="C92" s="15"/>
      <c r="D92" s="178" t="s">
        <v>133</v>
      </c>
      <c r="E92" s="199" t="s">
        <v>3</v>
      </c>
      <c r="F92" s="200" t="s">
        <v>135</v>
      </c>
      <c r="G92" s="15"/>
      <c r="H92" s="201">
        <v>1</v>
      </c>
      <c r="I92" s="202"/>
      <c r="J92" s="15"/>
      <c r="K92" s="15"/>
      <c r="L92" s="198"/>
      <c r="M92" s="203"/>
      <c r="N92" s="204"/>
      <c r="O92" s="204"/>
      <c r="P92" s="204"/>
      <c r="Q92" s="204"/>
      <c r="R92" s="204"/>
      <c r="S92" s="204"/>
      <c r="T92" s="20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T92" s="199" t="s">
        <v>133</v>
      </c>
      <c r="AU92" s="199" t="s">
        <v>83</v>
      </c>
      <c r="AV92" s="15" t="s">
        <v>136</v>
      </c>
      <c r="AW92" s="15" t="s">
        <v>34</v>
      </c>
      <c r="AX92" s="15" t="s">
        <v>81</v>
      </c>
      <c r="AY92" s="199" t="s">
        <v>122</v>
      </c>
    </row>
    <row r="93" s="2" customFormat="1" ht="14.4" customHeight="1">
      <c r="A93" s="38"/>
      <c r="B93" s="164"/>
      <c r="C93" s="165" t="s">
        <v>83</v>
      </c>
      <c r="D93" s="165" t="s">
        <v>125</v>
      </c>
      <c r="E93" s="166" t="s">
        <v>137</v>
      </c>
      <c r="F93" s="167" t="s">
        <v>138</v>
      </c>
      <c r="G93" s="168" t="s">
        <v>128</v>
      </c>
      <c r="H93" s="169">
        <v>1</v>
      </c>
      <c r="I93" s="170"/>
      <c r="J93" s="171">
        <f>ROUND(I93*H93,2)</f>
        <v>0</v>
      </c>
      <c r="K93" s="167" t="s">
        <v>129</v>
      </c>
      <c r="L93" s="39"/>
      <c r="M93" s="172" t="s">
        <v>3</v>
      </c>
      <c r="N93" s="173" t="s">
        <v>44</v>
      </c>
      <c r="O93" s="72"/>
      <c r="P93" s="174">
        <f>O93*H93</f>
        <v>0</v>
      </c>
      <c r="Q93" s="174">
        <v>0</v>
      </c>
      <c r="R93" s="174">
        <f>Q93*H93</f>
        <v>0</v>
      </c>
      <c r="S93" s="174">
        <v>0</v>
      </c>
      <c r="T93" s="175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176" t="s">
        <v>130</v>
      </c>
      <c r="AT93" s="176" t="s">
        <v>125</v>
      </c>
      <c r="AU93" s="176" t="s">
        <v>83</v>
      </c>
      <c r="AY93" s="19" t="s">
        <v>122</v>
      </c>
      <c r="BE93" s="177">
        <f>IF(N93="základní",J93,0)</f>
        <v>0</v>
      </c>
      <c r="BF93" s="177">
        <f>IF(N93="snížená",J93,0)</f>
        <v>0</v>
      </c>
      <c r="BG93" s="177">
        <f>IF(N93="zákl. přenesená",J93,0)</f>
        <v>0</v>
      </c>
      <c r="BH93" s="177">
        <f>IF(N93="sníž. přenesená",J93,0)</f>
        <v>0</v>
      </c>
      <c r="BI93" s="177">
        <f>IF(N93="nulová",J93,0)</f>
        <v>0</v>
      </c>
      <c r="BJ93" s="19" t="s">
        <v>81</v>
      </c>
      <c r="BK93" s="177">
        <f>ROUND(I93*H93,2)</f>
        <v>0</v>
      </c>
      <c r="BL93" s="19" t="s">
        <v>130</v>
      </c>
      <c r="BM93" s="176" t="s">
        <v>139</v>
      </c>
    </row>
    <row r="94" s="2" customFormat="1">
      <c r="A94" s="38"/>
      <c r="B94" s="39"/>
      <c r="C94" s="38"/>
      <c r="D94" s="178" t="s">
        <v>132</v>
      </c>
      <c r="E94" s="38"/>
      <c r="F94" s="179" t="s">
        <v>138</v>
      </c>
      <c r="G94" s="38"/>
      <c r="H94" s="38"/>
      <c r="I94" s="180"/>
      <c r="J94" s="38"/>
      <c r="K94" s="38"/>
      <c r="L94" s="39"/>
      <c r="M94" s="181"/>
      <c r="N94" s="182"/>
      <c r="O94" s="72"/>
      <c r="P94" s="72"/>
      <c r="Q94" s="72"/>
      <c r="R94" s="72"/>
      <c r="S94" s="72"/>
      <c r="T94" s="73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9" t="s">
        <v>132</v>
      </c>
      <c r="AU94" s="19" t="s">
        <v>83</v>
      </c>
    </row>
    <row r="95" s="13" customFormat="1">
      <c r="A95" s="13"/>
      <c r="B95" s="183"/>
      <c r="C95" s="13"/>
      <c r="D95" s="178" t="s">
        <v>133</v>
      </c>
      <c r="E95" s="184" t="s">
        <v>3</v>
      </c>
      <c r="F95" s="185" t="s">
        <v>140</v>
      </c>
      <c r="G95" s="13"/>
      <c r="H95" s="184" t="s">
        <v>3</v>
      </c>
      <c r="I95" s="186"/>
      <c r="J95" s="13"/>
      <c r="K95" s="13"/>
      <c r="L95" s="183"/>
      <c r="M95" s="187"/>
      <c r="N95" s="188"/>
      <c r="O95" s="188"/>
      <c r="P95" s="188"/>
      <c r="Q95" s="188"/>
      <c r="R95" s="188"/>
      <c r="S95" s="188"/>
      <c r="T95" s="189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184" t="s">
        <v>133</v>
      </c>
      <c r="AU95" s="184" t="s">
        <v>83</v>
      </c>
      <c r="AV95" s="13" t="s">
        <v>81</v>
      </c>
      <c r="AW95" s="13" t="s">
        <v>34</v>
      </c>
      <c r="AX95" s="13" t="s">
        <v>73</v>
      </c>
      <c r="AY95" s="184" t="s">
        <v>122</v>
      </c>
    </row>
    <row r="96" s="13" customFormat="1">
      <c r="A96" s="13"/>
      <c r="B96" s="183"/>
      <c r="C96" s="13"/>
      <c r="D96" s="178" t="s">
        <v>133</v>
      </c>
      <c r="E96" s="184" t="s">
        <v>3</v>
      </c>
      <c r="F96" s="185" t="s">
        <v>141</v>
      </c>
      <c r="G96" s="13"/>
      <c r="H96" s="184" t="s">
        <v>3</v>
      </c>
      <c r="I96" s="186"/>
      <c r="J96" s="13"/>
      <c r="K96" s="13"/>
      <c r="L96" s="183"/>
      <c r="M96" s="187"/>
      <c r="N96" s="188"/>
      <c r="O96" s="188"/>
      <c r="P96" s="188"/>
      <c r="Q96" s="188"/>
      <c r="R96" s="188"/>
      <c r="S96" s="188"/>
      <c r="T96" s="189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184" t="s">
        <v>133</v>
      </c>
      <c r="AU96" s="184" t="s">
        <v>83</v>
      </c>
      <c r="AV96" s="13" t="s">
        <v>81</v>
      </c>
      <c r="AW96" s="13" t="s">
        <v>34</v>
      </c>
      <c r="AX96" s="13" t="s">
        <v>73</v>
      </c>
      <c r="AY96" s="184" t="s">
        <v>122</v>
      </c>
    </row>
    <row r="97" s="14" customFormat="1">
      <c r="A97" s="14"/>
      <c r="B97" s="190"/>
      <c r="C97" s="14"/>
      <c r="D97" s="178" t="s">
        <v>133</v>
      </c>
      <c r="E97" s="191" t="s">
        <v>3</v>
      </c>
      <c r="F97" s="192" t="s">
        <v>81</v>
      </c>
      <c r="G97" s="14"/>
      <c r="H97" s="193">
        <v>1</v>
      </c>
      <c r="I97" s="194"/>
      <c r="J97" s="14"/>
      <c r="K97" s="14"/>
      <c r="L97" s="190"/>
      <c r="M97" s="195"/>
      <c r="N97" s="196"/>
      <c r="O97" s="196"/>
      <c r="P97" s="196"/>
      <c r="Q97" s="196"/>
      <c r="R97" s="196"/>
      <c r="S97" s="196"/>
      <c r="T97" s="197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191" t="s">
        <v>133</v>
      </c>
      <c r="AU97" s="191" t="s">
        <v>83</v>
      </c>
      <c r="AV97" s="14" t="s">
        <v>83</v>
      </c>
      <c r="AW97" s="14" t="s">
        <v>34</v>
      </c>
      <c r="AX97" s="14" t="s">
        <v>73</v>
      </c>
      <c r="AY97" s="191" t="s">
        <v>122</v>
      </c>
    </row>
    <row r="98" s="15" customFormat="1">
      <c r="A98" s="15"/>
      <c r="B98" s="198"/>
      <c r="C98" s="15"/>
      <c r="D98" s="178" t="s">
        <v>133</v>
      </c>
      <c r="E98" s="199" t="s">
        <v>3</v>
      </c>
      <c r="F98" s="200" t="s">
        <v>135</v>
      </c>
      <c r="G98" s="15"/>
      <c r="H98" s="201">
        <v>1</v>
      </c>
      <c r="I98" s="202"/>
      <c r="J98" s="15"/>
      <c r="K98" s="15"/>
      <c r="L98" s="198"/>
      <c r="M98" s="203"/>
      <c r="N98" s="204"/>
      <c r="O98" s="204"/>
      <c r="P98" s="204"/>
      <c r="Q98" s="204"/>
      <c r="R98" s="204"/>
      <c r="S98" s="204"/>
      <c r="T98" s="20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199" t="s">
        <v>133</v>
      </c>
      <c r="AU98" s="199" t="s">
        <v>83</v>
      </c>
      <c r="AV98" s="15" t="s">
        <v>136</v>
      </c>
      <c r="AW98" s="15" t="s">
        <v>34</v>
      </c>
      <c r="AX98" s="15" t="s">
        <v>81</v>
      </c>
      <c r="AY98" s="199" t="s">
        <v>122</v>
      </c>
    </row>
    <row r="99" s="2" customFormat="1" ht="14.4" customHeight="1">
      <c r="A99" s="38"/>
      <c r="B99" s="164"/>
      <c r="C99" s="165" t="s">
        <v>142</v>
      </c>
      <c r="D99" s="165" t="s">
        <v>125</v>
      </c>
      <c r="E99" s="166" t="s">
        <v>143</v>
      </c>
      <c r="F99" s="167" t="s">
        <v>144</v>
      </c>
      <c r="G99" s="168" t="s">
        <v>128</v>
      </c>
      <c r="H99" s="169">
        <v>1</v>
      </c>
      <c r="I99" s="170"/>
      <c r="J99" s="171">
        <f>ROUND(I99*H99,2)</f>
        <v>0</v>
      </c>
      <c r="K99" s="167" t="s">
        <v>129</v>
      </c>
      <c r="L99" s="39"/>
      <c r="M99" s="172" t="s">
        <v>3</v>
      </c>
      <c r="N99" s="173" t="s">
        <v>44</v>
      </c>
      <c r="O99" s="72"/>
      <c r="P99" s="174">
        <f>O99*H99</f>
        <v>0</v>
      </c>
      <c r="Q99" s="174">
        <v>0</v>
      </c>
      <c r="R99" s="174">
        <f>Q99*H99</f>
        <v>0</v>
      </c>
      <c r="S99" s="174">
        <v>0</v>
      </c>
      <c r="T99" s="175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176" t="s">
        <v>130</v>
      </c>
      <c r="AT99" s="176" t="s">
        <v>125</v>
      </c>
      <c r="AU99" s="176" t="s">
        <v>83</v>
      </c>
      <c r="AY99" s="19" t="s">
        <v>122</v>
      </c>
      <c r="BE99" s="177">
        <f>IF(N99="základní",J99,0)</f>
        <v>0</v>
      </c>
      <c r="BF99" s="177">
        <f>IF(N99="snížená",J99,0)</f>
        <v>0</v>
      </c>
      <c r="BG99" s="177">
        <f>IF(N99="zákl. přenesená",J99,0)</f>
        <v>0</v>
      </c>
      <c r="BH99" s="177">
        <f>IF(N99="sníž. přenesená",J99,0)</f>
        <v>0</v>
      </c>
      <c r="BI99" s="177">
        <f>IF(N99="nulová",J99,0)</f>
        <v>0</v>
      </c>
      <c r="BJ99" s="19" t="s">
        <v>81</v>
      </c>
      <c r="BK99" s="177">
        <f>ROUND(I99*H99,2)</f>
        <v>0</v>
      </c>
      <c r="BL99" s="19" t="s">
        <v>130</v>
      </c>
      <c r="BM99" s="176" t="s">
        <v>145</v>
      </c>
    </row>
    <row r="100" s="2" customFormat="1">
      <c r="A100" s="38"/>
      <c r="B100" s="39"/>
      <c r="C100" s="38"/>
      <c r="D100" s="178" t="s">
        <v>132</v>
      </c>
      <c r="E100" s="38"/>
      <c r="F100" s="179" t="s">
        <v>144</v>
      </c>
      <c r="G100" s="38"/>
      <c r="H100" s="38"/>
      <c r="I100" s="180"/>
      <c r="J100" s="38"/>
      <c r="K100" s="38"/>
      <c r="L100" s="39"/>
      <c r="M100" s="181"/>
      <c r="N100" s="182"/>
      <c r="O100" s="72"/>
      <c r="P100" s="72"/>
      <c r="Q100" s="72"/>
      <c r="R100" s="72"/>
      <c r="S100" s="72"/>
      <c r="T100" s="73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9" t="s">
        <v>132</v>
      </c>
      <c r="AU100" s="19" t="s">
        <v>83</v>
      </c>
    </row>
    <row r="101" s="2" customFormat="1" ht="14.4" customHeight="1">
      <c r="A101" s="38"/>
      <c r="B101" s="164"/>
      <c r="C101" s="165" t="s">
        <v>136</v>
      </c>
      <c r="D101" s="165" t="s">
        <v>125</v>
      </c>
      <c r="E101" s="166" t="s">
        <v>146</v>
      </c>
      <c r="F101" s="167" t="s">
        <v>147</v>
      </c>
      <c r="G101" s="168" t="s">
        <v>128</v>
      </c>
      <c r="H101" s="169">
        <v>1</v>
      </c>
      <c r="I101" s="170"/>
      <c r="J101" s="171">
        <f>ROUND(I101*H101,2)</f>
        <v>0</v>
      </c>
      <c r="K101" s="167" t="s">
        <v>129</v>
      </c>
      <c r="L101" s="39"/>
      <c r="M101" s="172" t="s">
        <v>3</v>
      </c>
      <c r="N101" s="173" t="s">
        <v>44</v>
      </c>
      <c r="O101" s="72"/>
      <c r="P101" s="174">
        <f>O101*H101</f>
        <v>0</v>
      </c>
      <c r="Q101" s="174">
        <v>0</v>
      </c>
      <c r="R101" s="174">
        <f>Q101*H101</f>
        <v>0</v>
      </c>
      <c r="S101" s="174">
        <v>0</v>
      </c>
      <c r="T101" s="175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176" t="s">
        <v>130</v>
      </c>
      <c r="AT101" s="176" t="s">
        <v>125</v>
      </c>
      <c r="AU101" s="176" t="s">
        <v>83</v>
      </c>
      <c r="AY101" s="19" t="s">
        <v>122</v>
      </c>
      <c r="BE101" s="177">
        <f>IF(N101="základní",J101,0)</f>
        <v>0</v>
      </c>
      <c r="BF101" s="177">
        <f>IF(N101="snížená",J101,0)</f>
        <v>0</v>
      </c>
      <c r="BG101" s="177">
        <f>IF(N101="zákl. přenesená",J101,0)</f>
        <v>0</v>
      </c>
      <c r="BH101" s="177">
        <f>IF(N101="sníž. přenesená",J101,0)</f>
        <v>0</v>
      </c>
      <c r="BI101" s="177">
        <f>IF(N101="nulová",J101,0)</f>
        <v>0</v>
      </c>
      <c r="BJ101" s="19" t="s">
        <v>81</v>
      </c>
      <c r="BK101" s="177">
        <f>ROUND(I101*H101,2)</f>
        <v>0</v>
      </c>
      <c r="BL101" s="19" t="s">
        <v>130</v>
      </c>
      <c r="BM101" s="176" t="s">
        <v>148</v>
      </c>
    </row>
    <row r="102" s="2" customFormat="1">
      <c r="A102" s="38"/>
      <c r="B102" s="39"/>
      <c r="C102" s="38"/>
      <c r="D102" s="178" t="s">
        <v>132</v>
      </c>
      <c r="E102" s="38"/>
      <c r="F102" s="179" t="s">
        <v>147</v>
      </c>
      <c r="G102" s="38"/>
      <c r="H102" s="38"/>
      <c r="I102" s="180"/>
      <c r="J102" s="38"/>
      <c r="K102" s="38"/>
      <c r="L102" s="39"/>
      <c r="M102" s="181"/>
      <c r="N102" s="182"/>
      <c r="O102" s="72"/>
      <c r="P102" s="72"/>
      <c r="Q102" s="72"/>
      <c r="R102" s="72"/>
      <c r="S102" s="72"/>
      <c r="T102" s="73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9" t="s">
        <v>132</v>
      </c>
      <c r="AU102" s="19" t="s">
        <v>83</v>
      </c>
    </row>
    <row r="103" s="13" customFormat="1">
      <c r="A103" s="13"/>
      <c r="B103" s="183"/>
      <c r="C103" s="13"/>
      <c r="D103" s="178" t="s">
        <v>133</v>
      </c>
      <c r="E103" s="184" t="s">
        <v>3</v>
      </c>
      <c r="F103" s="185" t="s">
        <v>149</v>
      </c>
      <c r="G103" s="13"/>
      <c r="H103" s="184" t="s">
        <v>3</v>
      </c>
      <c r="I103" s="186"/>
      <c r="J103" s="13"/>
      <c r="K103" s="13"/>
      <c r="L103" s="183"/>
      <c r="M103" s="187"/>
      <c r="N103" s="188"/>
      <c r="O103" s="188"/>
      <c r="P103" s="188"/>
      <c r="Q103" s="188"/>
      <c r="R103" s="188"/>
      <c r="S103" s="188"/>
      <c r="T103" s="189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184" t="s">
        <v>133</v>
      </c>
      <c r="AU103" s="184" t="s">
        <v>83</v>
      </c>
      <c r="AV103" s="13" t="s">
        <v>81</v>
      </c>
      <c r="AW103" s="13" t="s">
        <v>34</v>
      </c>
      <c r="AX103" s="13" t="s">
        <v>73</v>
      </c>
      <c r="AY103" s="184" t="s">
        <v>122</v>
      </c>
    </row>
    <row r="104" s="14" customFormat="1">
      <c r="A104" s="14"/>
      <c r="B104" s="190"/>
      <c r="C104" s="14"/>
      <c r="D104" s="178" t="s">
        <v>133</v>
      </c>
      <c r="E104" s="191" t="s">
        <v>3</v>
      </c>
      <c r="F104" s="192" t="s">
        <v>81</v>
      </c>
      <c r="G104" s="14"/>
      <c r="H104" s="193">
        <v>1</v>
      </c>
      <c r="I104" s="194"/>
      <c r="J104" s="14"/>
      <c r="K104" s="14"/>
      <c r="L104" s="190"/>
      <c r="M104" s="195"/>
      <c r="N104" s="196"/>
      <c r="O104" s="196"/>
      <c r="P104" s="196"/>
      <c r="Q104" s="196"/>
      <c r="R104" s="196"/>
      <c r="S104" s="196"/>
      <c r="T104" s="197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191" t="s">
        <v>133</v>
      </c>
      <c r="AU104" s="191" t="s">
        <v>83</v>
      </c>
      <c r="AV104" s="14" t="s">
        <v>83</v>
      </c>
      <c r="AW104" s="14" t="s">
        <v>34</v>
      </c>
      <c r="AX104" s="14" t="s">
        <v>73</v>
      </c>
      <c r="AY104" s="191" t="s">
        <v>122</v>
      </c>
    </row>
    <row r="105" s="15" customFormat="1">
      <c r="A105" s="15"/>
      <c r="B105" s="198"/>
      <c r="C105" s="15"/>
      <c r="D105" s="178" t="s">
        <v>133</v>
      </c>
      <c r="E105" s="199" t="s">
        <v>3</v>
      </c>
      <c r="F105" s="200" t="s">
        <v>135</v>
      </c>
      <c r="G105" s="15"/>
      <c r="H105" s="201">
        <v>1</v>
      </c>
      <c r="I105" s="202"/>
      <c r="J105" s="15"/>
      <c r="K105" s="15"/>
      <c r="L105" s="198"/>
      <c r="M105" s="203"/>
      <c r="N105" s="204"/>
      <c r="O105" s="204"/>
      <c r="P105" s="204"/>
      <c r="Q105" s="204"/>
      <c r="R105" s="204"/>
      <c r="S105" s="204"/>
      <c r="T105" s="20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199" t="s">
        <v>133</v>
      </c>
      <c r="AU105" s="199" t="s">
        <v>83</v>
      </c>
      <c r="AV105" s="15" t="s">
        <v>136</v>
      </c>
      <c r="AW105" s="15" t="s">
        <v>34</v>
      </c>
      <c r="AX105" s="15" t="s">
        <v>81</v>
      </c>
      <c r="AY105" s="199" t="s">
        <v>122</v>
      </c>
    </row>
    <row r="106" s="2" customFormat="1" ht="14.4" customHeight="1">
      <c r="A106" s="38"/>
      <c r="B106" s="164"/>
      <c r="C106" s="165" t="s">
        <v>121</v>
      </c>
      <c r="D106" s="165" t="s">
        <v>125</v>
      </c>
      <c r="E106" s="166" t="s">
        <v>150</v>
      </c>
      <c r="F106" s="167" t="s">
        <v>151</v>
      </c>
      <c r="G106" s="168" t="s">
        <v>128</v>
      </c>
      <c r="H106" s="169">
        <v>1</v>
      </c>
      <c r="I106" s="170"/>
      <c r="J106" s="171">
        <f>ROUND(I106*H106,2)</f>
        <v>0</v>
      </c>
      <c r="K106" s="167" t="s">
        <v>129</v>
      </c>
      <c r="L106" s="39"/>
      <c r="M106" s="172" t="s">
        <v>3</v>
      </c>
      <c r="N106" s="173" t="s">
        <v>44</v>
      </c>
      <c r="O106" s="72"/>
      <c r="P106" s="174">
        <f>O106*H106</f>
        <v>0</v>
      </c>
      <c r="Q106" s="174">
        <v>0</v>
      </c>
      <c r="R106" s="174">
        <f>Q106*H106</f>
        <v>0</v>
      </c>
      <c r="S106" s="174">
        <v>0</v>
      </c>
      <c r="T106" s="175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176" t="s">
        <v>130</v>
      </c>
      <c r="AT106" s="176" t="s">
        <v>125</v>
      </c>
      <c r="AU106" s="176" t="s">
        <v>83</v>
      </c>
      <c r="AY106" s="19" t="s">
        <v>122</v>
      </c>
      <c r="BE106" s="177">
        <f>IF(N106="základní",J106,0)</f>
        <v>0</v>
      </c>
      <c r="BF106" s="177">
        <f>IF(N106="snížená",J106,0)</f>
        <v>0</v>
      </c>
      <c r="BG106" s="177">
        <f>IF(N106="zákl. přenesená",J106,0)</f>
        <v>0</v>
      </c>
      <c r="BH106" s="177">
        <f>IF(N106="sníž. přenesená",J106,0)</f>
        <v>0</v>
      </c>
      <c r="BI106" s="177">
        <f>IF(N106="nulová",J106,0)</f>
        <v>0</v>
      </c>
      <c r="BJ106" s="19" t="s">
        <v>81</v>
      </c>
      <c r="BK106" s="177">
        <f>ROUND(I106*H106,2)</f>
        <v>0</v>
      </c>
      <c r="BL106" s="19" t="s">
        <v>130</v>
      </c>
      <c r="BM106" s="176" t="s">
        <v>152</v>
      </c>
    </row>
    <row r="107" s="2" customFormat="1">
      <c r="A107" s="38"/>
      <c r="B107" s="39"/>
      <c r="C107" s="38"/>
      <c r="D107" s="178" t="s">
        <v>132</v>
      </c>
      <c r="E107" s="38"/>
      <c r="F107" s="179" t="s">
        <v>151</v>
      </c>
      <c r="G107" s="38"/>
      <c r="H107" s="38"/>
      <c r="I107" s="180"/>
      <c r="J107" s="38"/>
      <c r="K107" s="38"/>
      <c r="L107" s="39"/>
      <c r="M107" s="181"/>
      <c r="N107" s="182"/>
      <c r="O107" s="72"/>
      <c r="P107" s="72"/>
      <c r="Q107" s="72"/>
      <c r="R107" s="72"/>
      <c r="S107" s="72"/>
      <c r="T107" s="73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9" t="s">
        <v>132</v>
      </c>
      <c r="AU107" s="19" t="s">
        <v>83</v>
      </c>
    </row>
    <row r="108" s="13" customFormat="1">
      <c r="A108" s="13"/>
      <c r="B108" s="183"/>
      <c r="C108" s="13"/>
      <c r="D108" s="178" t="s">
        <v>133</v>
      </c>
      <c r="E108" s="184" t="s">
        <v>3</v>
      </c>
      <c r="F108" s="185" t="s">
        <v>153</v>
      </c>
      <c r="G108" s="13"/>
      <c r="H108" s="184" t="s">
        <v>3</v>
      </c>
      <c r="I108" s="186"/>
      <c r="J108" s="13"/>
      <c r="K108" s="13"/>
      <c r="L108" s="183"/>
      <c r="M108" s="187"/>
      <c r="N108" s="188"/>
      <c r="O108" s="188"/>
      <c r="P108" s="188"/>
      <c r="Q108" s="188"/>
      <c r="R108" s="188"/>
      <c r="S108" s="188"/>
      <c r="T108" s="189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184" t="s">
        <v>133</v>
      </c>
      <c r="AU108" s="184" t="s">
        <v>83</v>
      </c>
      <c r="AV108" s="13" t="s">
        <v>81</v>
      </c>
      <c r="AW108" s="13" t="s">
        <v>34</v>
      </c>
      <c r="AX108" s="13" t="s">
        <v>73</v>
      </c>
      <c r="AY108" s="184" t="s">
        <v>122</v>
      </c>
    </row>
    <row r="109" s="14" customFormat="1">
      <c r="A109" s="14"/>
      <c r="B109" s="190"/>
      <c r="C109" s="14"/>
      <c r="D109" s="178" t="s">
        <v>133</v>
      </c>
      <c r="E109" s="191" t="s">
        <v>3</v>
      </c>
      <c r="F109" s="192" t="s">
        <v>81</v>
      </c>
      <c r="G109" s="14"/>
      <c r="H109" s="193">
        <v>1</v>
      </c>
      <c r="I109" s="194"/>
      <c r="J109" s="14"/>
      <c r="K109" s="14"/>
      <c r="L109" s="190"/>
      <c r="M109" s="195"/>
      <c r="N109" s="196"/>
      <c r="O109" s="196"/>
      <c r="P109" s="196"/>
      <c r="Q109" s="196"/>
      <c r="R109" s="196"/>
      <c r="S109" s="196"/>
      <c r="T109" s="197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191" t="s">
        <v>133</v>
      </c>
      <c r="AU109" s="191" t="s">
        <v>83</v>
      </c>
      <c r="AV109" s="14" t="s">
        <v>83</v>
      </c>
      <c r="AW109" s="14" t="s">
        <v>34</v>
      </c>
      <c r="AX109" s="14" t="s">
        <v>73</v>
      </c>
      <c r="AY109" s="191" t="s">
        <v>122</v>
      </c>
    </row>
    <row r="110" s="15" customFormat="1">
      <c r="A110" s="15"/>
      <c r="B110" s="198"/>
      <c r="C110" s="15"/>
      <c r="D110" s="178" t="s">
        <v>133</v>
      </c>
      <c r="E110" s="199" t="s">
        <v>3</v>
      </c>
      <c r="F110" s="200" t="s">
        <v>135</v>
      </c>
      <c r="G110" s="15"/>
      <c r="H110" s="201">
        <v>1</v>
      </c>
      <c r="I110" s="202"/>
      <c r="J110" s="15"/>
      <c r="K110" s="15"/>
      <c r="L110" s="198"/>
      <c r="M110" s="203"/>
      <c r="N110" s="204"/>
      <c r="O110" s="204"/>
      <c r="P110" s="204"/>
      <c r="Q110" s="204"/>
      <c r="R110" s="204"/>
      <c r="S110" s="204"/>
      <c r="T110" s="20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199" t="s">
        <v>133</v>
      </c>
      <c r="AU110" s="199" t="s">
        <v>83</v>
      </c>
      <c r="AV110" s="15" t="s">
        <v>136</v>
      </c>
      <c r="AW110" s="15" t="s">
        <v>34</v>
      </c>
      <c r="AX110" s="15" t="s">
        <v>81</v>
      </c>
      <c r="AY110" s="199" t="s">
        <v>122</v>
      </c>
    </row>
    <row r="111" s="12" customFormat="1" ht="22.8" customHeight="1">
      <c r="A111" s="12"/>
      <c r="B111" s="151"/>
      <c r="C111" s="12"/>
      <c r="D111" s="152" t="s">
        <v>72</v>
      </c>
      <c r="E111" s="162" t="s">
        <v>154</v>
      </c>
      <c r="F111" s="162" t="s">
        <v>155</v>
      </c>
      <c r="G111" s="12"/>
      <c r="H111" s="12"/>
      <c r="I111" s="154"/>
      <c r="J111" s="163">
        <f>BK111</f>
        <v>0</v>
      </c>
      <c r="K111" s="12"/>
      <c r="L111" s="151"/>
      <c r="M111" s="156"/>
      <c r="N111" s="157"/>
      <c r="O111" s="157"/>
      <c r="P111" s="158">
        <f>SUM(P112:P130)</f>
        <v>0</v>
      </c>
      <c r="Q111" s="157"/>
      <c r="R111" s="158">
        <f>SUM(R112:R130)</f>
        <v>0</v>
      </c>
      <c r="S111" s="157"/>
      <c r="T111" s="159">
        <f>SUM(T112:T130)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152" t="s">
        <v>121</v>
      </c>
      <c r="AT111" s="160" t="s">
        <v>72</v>
      </c>
      <c r="AU111" s="160" t="s">
        <v>81</v>
      </c>
      <c r="AY111" s="152" t="s">
        <v>122</v>
      </c>
      <c r="BK111" s="161">
        <f>SUM(BK112:BK130)</f>
        <v>0</v>
      </c>
    </row>
    <row r="112" s="2" customFormat="1" ht="14.4" customHeight="1">
      <c r="A112" s="38"/>
      <c r="B112" s="164"/>
      <c r="C112" s="165" t="s">
        <v>156</v>
      </c>
      <c r="D112" s="165" t="s">
        <v>125</v>
      </c>
      <c r="E112" s="166" t="s">
        <v>157</v>
      </c>
      <c r="F112" s="167" t="s">
        <v>155</v>
      </c>
      <c r="G112" s="168" t="s">
        <v>128</v>
      </c>
      <c r="H112" s="169">
        <v>1</v>
      </c>
      <c r="I112" s="170"/>
      <c r="J112" s="171">
        <f>ROUND(I112*H112,2)</f>
        <v>0</v>
      </c>
      <c r="K112" s="167" t="s">
        <v>129</v>
      </c>
      <c r="L112" s="39"/>
      <c r="M112" s="172" t="s">
        <v>3</v>
      </c>
      <c r="N112" s="173" t="s">
        <v>44</v>
      </c>
      <c r="O112" s="72"/>
      <c r="P112" s="174">
        <f>O112*H112</f>
        <v>0</v>
      </c>
      <c r="Q112" s="174">
        <v>0</v>
      </c>
      <c r="R112" s="174">
        <f>Q112*H112</f>
        <v>0</v>
      </c>
      <c r="S112" s="174">
        <v>0</v>
      </c>
      <c r="T112" s="175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176" t="s">
        <v>130</v>
      </c>
      <c r="AT112" s="176" t="s">
        <v>125</v>
      </c>
      <c r="AU112" s="176" t="s">
        <v>83</v>
      </c>
      <c r="AY112" s="19" t="s">
        <v>122</v>
      </c>
      <c r="BE112" s="177">
        <f>IF(N112="základní",J112,0)</f>
        <v>0</v>
      </c>
      <c r="BF112" s="177">
        <f>IF(N112="snížená",J112,0)</f>
        <v>0</v>
      </c>
      <c r="BG112" s="177">
        <f>IF(N112="zákl. přenesená",J112,0)</f>
        <v>0</v>
      </c>
      <c r="BH112" s="177">
        <f>IF(N112="sníž. přenesená",J112,0)</f>
        <v>0</v>
      </c>
      <c r="BI112" s="177">
        <f>IF(N112="nulová",J112,0)</f>
        <v>0</v>
      </c>
      <c r="BJ112" s="19" t="s">
        <v>81</v>
      </c>
      <c r="BK112" s="177">
        <f>ROUND(I112*H112,2)</f>
        <v>0</v>
      </c>
      <c r="BL112" s="19" t="s">
        <v>130</v>
      </c>
      <c r="BM112" s="176" t="s">
        <v>158</v>
      </c>
    </row>
    <row r="113" s="2" customFormat="1">
      <c r="A113" s="38"/>
      <c r="B113" s="39"/>
      <c r="C113" s="38"/>
      <c r="D113" s="178" t="s">
        <v>132</v>
      </c>
      <c r="E113" s="38"/>
      <c r="F113" s="179" t="s">
        <v>155</v>
      </c>
      <c r="G113" s="38"/>
      <c r="H113" s="38"/>
      <c r="I113" s="180"/>
      <c r="J113" s="38"/>
      <c r="K113" s="38"/>
      <c r="L113" s="39"/>
      <c r="M113" s="181"/>
      <c r="N113" s="182"/>
      <c r="O113" s="72"/>
      <c r="P113" s="72"/>
      <c r="Q113" s="72"/>
      <c r="R113" s="72"/>
      <c r="S113" s="72"/>
      <c r="T113" s="73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9" t="s">
        <v>132</v>
      </c>
      <c r="AU113" s="19" t="s">
        <v>83</v>
      </c>
    </row>
    <row r="114" s="13" customFormat="1">
      <c r="A114" s="13"/>
      <c r="B114" s="183"/>
      <c r="C114" s="13"/>
      <c r="D114" s="178" t="s">
        <v>133</v>
      </c>
      <c r="E114" s="184" t="s">
        <v>3</v>
      </c>
      <c r="F114" s="185" t="s">
        <v>159</v>
      </c>
      <c r="G114" s="13"/>
      <c r="H114" s="184" t="s">
        <v>3</v>
      </c>
      <c r="I114" s="186"/>
      <c r="J114" s="13"/>
      <c r="K114" s="13"/>
      <c r="L114" s="183"/>
      <c r="M114" s="187"/>
      <c r="N114" s="188"/>
      <c r="O114" s="188"/>
      <c r="P114" s="188"/>
      <c r="Q114" s="188"/>
      <c r="R114" s="188"/>
      <c r="S114" s="188"/>
      <c r="T114" s="189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184" t="s">
        <v>133</v>
      </c>
      <c r="AU114" s="184" t="s">
        <v>83</v>
      </c>
      <c r="AV114" s="13" t="s">
        <v>81</v>
      </c>
      <c r="AW114" s="13" t="s">
        <v>34</v>
      </c>
      <c r="AX114" s="13" t="s">
        <v>73</v>
      </c>
      <c r="AY114" s="184" t="s">
        <v>122</v>
      </c>
    </row>
    <row r="115" s="14" customFormat="1">
      <c r="A115" s="14"/>
      <c r="B115" s="190"/>
      <c r="C115" s="14"/>
      <c r="D115" s="178" t="s">
        <v>133</v>
      </c>
      <c r="E115" s="191" t="s">
        <v>3</v>
      </c>
      <c r="F115" s="192" t="s">
        <v>81</v>
      </c>
      <c r="G115" s="14"/>
      <c r="H115" s="193">
        <v>1</v>
      </c>
      <c r="I115" s="194"/>
      <c r="J115" s="14"/>
      <c r="K115" s="14"/>
      <c r="L115" s="190"/>
      <c r="M115" s="195"/>
      <c r="N115" s="196"/>
      <c r="O115" s="196"/>
      <c r="P115" s="196"/>
      <c r="Q115" s="196"/>
      <c r="R115" s="196"/>
      <c r="S115" s="196"/>
      <c r="T115" s="197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191" t="s">
        <v>133</v>
      </c>
      <c r="AU115" s="191" t="s">
        <v>83</v>
      </c>
      <c r="AV115" s="14" t="s">
        <v>83</v>
      </c>
      <c r="AW115" s="14" t="s">
        <v>34</v>
      </c>
      <c r="AX115" s="14" t="s">
        <v>73</v>
      </c>
      <c r="AY115" s="191" t="s">
        <v>122</v>
      </c>
    </row>
    <row r="116" s="15" customFormat="1">
      <c r="A116" s="15"/>
      <c r="B116" s="198"/>
      <c r="C116" s="15"/>
      <c r="D116" s="178" t="s">
        <v>133</v>
      </c>
      <c r="E116" s="199" t="s">
        <v>3</v>
      </c>
      <c r="F116" s="200" t="s">
        <v>135</v>
      </c>
      <c r="G116" s="15"/>
      <c r="H116" s="201">
        <v>1</v>
      </c>
      <c r="I116" s="202"/>
      <c r="J116" s="15"/>
      <c r="K116" s="15"/>
      <c r="L116" s="198"/>
      <c r="M116" s="203"/>
      <c r="N116" s="204"/>
      <c r="O116" s="204"/>
      <c r="P116" s="204"/>
      <c r="Q116" s="204"/>
      <c r="R116" s="204"/>
      <c r="S116" s="204"/>
      <c r="T116" s="20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199" t="s">
        <v>133</v>
      </c>
      <c r="AU116" s="199" t="s">
        <v>83</v>
      </c>
      <c r="AV116" s="15" t="s">
        <v>136</v>
      </c>
      <c r="AW116" s="15" t="s">
        <v>34</v>
      </c>
      <c r="AX116" s="15" t="s">
        <v>81</v>
      </c>
      <c r="AY116" s="199" t="s">
        <v>122</v>
      </c>
    </row>
    <row r="117" s="2" customFormat="1" ht="14.4" customHeight="1">
      <c r="A117" s="38"/>
      <c r="B117" s="164"/>
      <c r="C117" s="165" t="s">
        <v>160</v>
      </c>
      <c r="D117" s="165" t="s">
        <v>125</v>
      </c>
      <c r="E117" s="166" t="s">
        <v>161</v>
      </c>
      <c r="F117" s="167" t="s">
        <v>162</v>
      </c>
      <c r="G117" s="168" t="s">
        <v>128</v>
      </c>
      <c r="H117" s="169">
        <v>1</v>
      </c>
      <c r="I117" s="170"/>
      <c r="J117" s="171">
        <f>ROUND(I117*H117,2)</f>
        <v>0</v>
      </c>
      <c r="K117" s="167" t="s">
        <v>129</v>
      </c>
      <c r="L117" s="39"/>
      <c r="M117" s="172" t="s">
        <v>3</v>
      </c>
      <c r="N117" s="173" t="s">
        <v>44</v>
      </c>
      <c r="O117" s="72"/>
      <c r="P117" s="174">
        <f>O117*H117</f>
        <v>0</v>
      </c>
      <c r="Q117" s="174">
        <v>0</v>
      </c>
      <c r="R117" s="174">
        <f>Q117*H117</f>
        <v>0</v>
      </c>
      <c r="S117" s="174">
        <v>0</v>
      </c>
      <c r="T117" s="175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176" t="s">
        <v>130</v>
      </c>
      <c r="AT117" s="176" t="s">
        <v>125</v>
      </c>
      <c r="AU117" s="176" t="s">
        <v>83</v>
      </c>
      <c r="AY117" s="19" t="s">
        <v>122</v>
      </c>
      <c r="BE117" s="177">
        <f>IF(N117="základní",J117,0)</f>
        <v>0</v>
      </c>
      <c r="BF117" s="177">
        <f>IF(N117="snížená",J117,0)</f>
        <v>0</v>
      </c>
      <c r="BG117" s="177">
        <f>IF(N117="zákl. přenesená",J117,0)</f>
        <v>0</v>
      </c>
      <c r="BH117" s="177">
        <f>IF(N117="sníž. přenesená",J117,0)</f>
        <v>0</v>
      </c>
      <c r="BI117" s="177">
        <f>IF(N117="nulová",J117,0)</f>
        <v>0</v>
      </c>
      <c r="BJ117" s="19" t="s">
        <v>81</v>
      </c>
      <c r="BK117" s="177">
        <f>ROUND(I117*H117,2)</f>
        <v>0</v>
      </c>
      <c r="BL117" s="19" t="s">
        <v>130</v>
      </c>
      <c r="BM117" s="176" t="s">
        <v>163</v>
      </c>
    </row>
    <row r="118" s="2" customFormat="1">
      <c r="A118" s="38"/>
      <c r="B118" s="39"/>
      <c r="C118" s="38"/>
      <c r="D118" s="178" t="s">
        <v>132</v>
      </c>
      <c r="E118" s="38"/>
      <c r="F118" s="179" t="s">
        <v>162</v>
      </c>
      <c r="G118" s="38"/>
      <c r="H118" s="38"/>
      <c r="I118" s="180"/>
      <c r="J118" s="38"/>
      <c r="K118" s="38"/>
      <c r="L118" s="39"/>
      <c r="M118" s="181"/>
      <c r="N118" s="182"/>
      <c r="O118" s="72"/>
      <c r="P118" s="72"/>
      <c r="Q118" s="72"/>
      <c r="R118" s="72"/>
      <c r="S118" s="72"/>
      <c r="T118" s="73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9" t="s">
        <v>132</v>
      </c>
      <c r="AU118" s="19" t="s">
        <v>83</v>
      </c>
    </row>
    <row r="119" s="13" customFormat="1">
      <c r="A119" s="13"/>
      <c r="B119" s="183"/>
      <c r="C119" s="13"/>
      <c r="D119" s="178" t="s">
        <v>133</v>
      </c>
      <c r="E119" s="184" t="s">
        <v>3</v>
      </c>
      <c r="F119" s="185" t="s">
        <v>164</v>
      </c>
      <c r="G119" s="13"/>
      <c r="H119" s="184" t="s">
        <v>3</v>
      </c>
      <c r="I119" s="186"/>
      <c r="J119" s="13"/>
      <c r="K119" s="13"/>
      <c r="L119" s="183"/>
      <c r="M119" s="187"/>
      <c r="N119" s="188"/>
      <c r="O119" s="188"/>
      <c r="P119" s="188"/>
      <c r="Q119" s="188"/>
      <c r="R119" s="188"/>
      <c r="S119" s="188"/>
      <c r="T119" s="189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184" t="s">
        <v>133</v>
      </c>
      <c r="AU119" s="184" t="s">
        <v>83</v>
      </c>
      <c r="AV119" s="13" t="s">
        <v>81</v>
      </c>
      <c r="AW119" s="13" t="s">
        <v>34</v>
      </c>
      <c r="AX119" s="13" t="s">
        <v>73</v>
      </c>
      <c r="AY119" s="184" t="s">
        <v>122</v>
      </c>
    </row>
    <row r="120" s="14" customFormat="1">
      <c r="A120" s="14"/>
      <c r="B120" s="190"/>
      <c r="C120" s="14"/>
      <c r="D120" s="178" t="s">
        <v>133</v>
      </c>
      <c r="E120" s="191" t="s">
        <v>3</v>
      </c>
      <c r="F120" s="192" t="s">
        <v>81</v>
      </c>
      <c r="G120" s="14"/>
      <c r="H120" s="193">
        <v>1</v>
      </c>
      <c r="I120" s="194"/>
      <c r="J120" s="14"/>
      <c r="K120" s="14"/>
      <c r="L120" s="190"/>
      <c r="M120" s="195"/>
      <c r="N120" s="196"/>
      <c r="O120" s="196"/>
      <c r="P120" s="196"/>
      <c r="Q120" s="196"/>
      <c r="R120" s="196"/>
      <c r="S120" s="196"/>
      <c r="T120" s="197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191" t="s">
        <v>133</v>
      </c>
      <c r="AU120" s="191" t="s">
        <v>83</v>
      </c>
      <c r="AV120" s="14" t="s">
        <v>83</v>
      </c>
      <c r="AW120" s="14" t="s">
        <v>34</v>
      </c>
      <c r="AX120" s="14" t="s">
        <v>73</v>
      </c>
      <c r="AY120" s="191" t="s">
        <v>122</v>
      </c>
    </row>
    <row r="121" s="15" customFormat="1">
      <c r="A121" s="15"/>
      <c r="B121" s="198"/>
      <c r="C121" s="15"/>
      <c r="D121" s="178" t="s">
        <v>133</v>
      </c>
      <c r="E121" s="199" t="s">
        <v>3</v>
      </c>
      <c r="F121" s="200" t="s">
        <v>135</v>
      </c>
      <c r="G121" s="15"/>
      <c r="H121" s="201">
        <v>1</v>
      </c>
      <c r="I121" s="202"/>
      <c r="J121" s="15"/>
      <c r="K121" s="15"/>
      <c r="L121" s="198"/>
      <c r="M121" s="203"/>
      <c r="N121" s="204"/>
      <c r="O121" s="204"/>
      <c r="P121" s="204"/>
      <c r="Q121" s="204"/>
      <c r="R121" s="204"/>
      <c r="S121" s="204"/>
      <c r="T121" s="20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199" t="s">
        <v>133</v>
      </c>
      <c r="AU121" s="199" t="s">
        <v>83</v>
      </c>
      <c r="AV121" s="15" t="s">
        <v>136</v>
      </c>
      <c r="AW121" s="15" t="s">
        <v>34</v>
      </c>
      <c r="AX121" s="15" t="s">
        <v>81</v>
      </c>
      <c r="AY121" s="199" t="s">
        <v>122</v>
      </c>
    </row>
    <row r="122" s="2" customFormat="1" ht="14.4" customHeight="1">
      <c r="A122" s="38"/>
      <c r="B122" s="164"/>
      <c r="C122" s="165" t="s">
        <v>165</v>
      </c>
      <c r="D122" s="165" t="s">
        <v>125</v>
      </c>
      <c r="E122" s="166" t="s">
        <v>166</v>
      </c>
      <c r="F122" s="167" t="s">
        <v>167</v>
      </c>
      <c r="G122" s="168" t="s">
        <v>128</v>
      </c>
      <c r="H122" s="169">
        <v>1</v>
      </c>
      <c r="I122" s="170"/>
      <c r="J122" s="171">
        <f>ROUND(I122*H122,2)</f>
        <v>0</v>
      </c>
      <c r="K122" s="167" t="s">
        <v>129</v>
      </c>
      <c r="L122" s="39"/>
      <c r="M122" s="172" t="s">
        <v>3</v>
      </c>
      <c r="N122" s="173" t="s">
        <v>44</v>
      </c>
      <c r="O122" s="72"/>
      <c r="P122" s="174">
        <f>O122*H122</f>
        <v>0</v>
      </c>
      <c r="Q122" s="174">
        <v>0</v>
      </c>
      <c r="R122" s="174">
        <f>Q122*H122</f>
        <v>0</v>
      </c>
      <c r="S122" s="174">
        <v>0</v>
      </c>
      <c r="T122" s="175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176" t="s">
        <v>130</v>
      </c>
      <c r="AT122" s="176" t="s">
        <v>125</v>
      </c>
      <c r="AU122" s="176" t="s">
        <v>83</v>
      </c>
      <c r="AY122" s="19" t="s">
        <v>122</v>
      </c>
      <c r="BE122" s="177">
        <f>IF(N122="základní",J122,0)</f>
        <v>0</v>
      </c>
      <c r="BF122" s="177">
        <f>IF(N122="snížená",J122,0)</f>
        <v>0</v>
      </c>
      <c r="BG122" s="177">
        <f>IF(N122="zákl. přenesená",J122,0)</f>
        <v>0</v>
      </c>
      <c r="BH122" s="177">
        <f>IF(N122="sníž. přenesená",J122,0)</f>
        <v>0</v>
      </c>
      <c r="BI122" s="177">
        <f>IF(N122="nulová",J122,0)</f>
        <v>0</v>
      </c>
      <c r="BJ122" s="19" t="s">
        <v>81</v>
      </c>
      <c r="BK122" s="177">
        <f>ROUND(I122*H122,2)</f>
        <v>0</v>
      </c>
      <c r="BL122" s="19" t="s">
        <v>130</v>
      </c>
      <c r="BM122" s="176" t="s">
        <v>168</v>
      </c>
    </row>
    <row r="123" s="2" customFormat="1">
      <c r="A123" s="38"/>
      <c r="B123" s="39"/>
      <c r="C123" s="38"/>
      <c r="D123" s="178" t="s">
        <v>132</v>
      </c>
      <c r="E123" s="38"/>
      <c r="F123" s="179" t="s">
        <v>167</v>
      </c>
      <c r="G123" s="38"/>
      <c r="H123" s="38"/>
      <c r="I123" s="180"/>
      <c r="J123" s="38"/>
      <c r="K123" s="38"/>
      <c r="L123" s="39"/>
      <c r="M123" s="181"/>
      <c r="N123" s="182"/>
      <c r="O123" s="72"/>
      <c r="P123" s="72"/>
      <c r="Q123" s="72"/>
      <c r="R123" s="72"/>
      <c r="S123" s="72"/>
      <c r="T123" s="73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9" t="s">
        <v>132</v>
      </c>
      <c r="AU123" s="19" t="s">
        <v>83</v>
      </c>
    </row>
    <row r="124" s="14" customFormat="1">
      <c r="A124" s="14"/>
      <c r="B124" s="190"/>
      <c r="C124" s="14"/>
      <c r="D124" s="178" t="s">
        <v>133</v>
      </c>
      <c r="E124" s="191" t="s">
        <v>3</v>
      </c>
      <c r="F124" s="192" t="s">
        <v>169</v>
      </c>
      <c r="G124" s="14"/>
      <c r="H124" s="193">
        <v>1</v>
      </c>
      <c r="I124" s="194"/>
      <c r="J124" s="14"/>
      <c r="K124" s="14"/>
      <c r="L124" s="190"/>
      <c r="M124" s="195"/>
      <c r="N124" s="196"/>
      <c r="O124" s="196"/>
      <c r="P124" s="196"/>
      <c r="Q124" s="196"/>
      <c r="R124" s="196"/>
      <c r="S124" s="196"/>
      <c r="T124" s="197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191" t="s">
        <v>133</v>
      </c>
      <c r="AU124" s="191" t="s">
        <v>83</v>
      </c>
      <c r="AV124" s="14" t="s">
        <v>83</v>
      </c>
      <c r="AW124" s="14" t="s">
        <v>34</v>
      </c>
      <c r="AX124" s="14" t="s">
        <v>73</v>
      </c>
      <c r="AY124" s="191" t="s">
        <v>122</v>
      </c>
    </row>
    <row r="125" s="15" customFormat="1">
      <c r="A125" s="15"/>
      <c r="B125" s="198"/>
      <c r="C125" s="15"/>
      <c r="D125" s="178" t="s">
        <v>133</v>
      </c>
      <c r="E125" s="199" t="s">
        <v>3</v>
      </c>
      <c r="F125" s="200" t="s">
        <v>135</v>
      </c>
      <c r="G125" s="15"/>
      <c r="H125" s="201">
        <v>1</v>
      </c>
      <c r="I125" s="202"/>
      <c r="J125" s="15"/>
      <c r="K125" s="15"/>
      <c r="L125" s="198"/>
      <c r="M125" s="203"/>
      <c r="N125" s="204"/>
      <c r="O125" s="204"/>
      <c r="P125" s="204"/>
      <c r="Q125" s="204"/>
      <c r="R125" s="204"/>
      <c r="S125" s="204"/>
      <c r="T125" s="20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199" t="s">
        <v>133</v>
      </c>
      <c r="AU125" s="199" t="s">
        <v>83</v>
      </c>
      <c r="AV125" s="15" t="s">
        <v>136</v>
      </c>
      <c r="AW125" s="15" t="s">
        <v>34</v>
      </c>
      <c r="AX125" s="15" t="s">
        <v>81</v>
      </c>
      <c r="AY125" s="199" t="s">
        <v>122</v>
      </c>
    </row>
    <row r="126" s="2" customFormat="1" ht="14.4" customHeight="1">
      <c r="A126" s="38"/>
      <c r="B126" s="164"/>
      <c r="C126" s="165" t="s">
        <v>170</v>
      </c>
      <c r="D126" s="165" t="s">
        <v>125</v>
      </c>
      <c r="E126" s="166" t="s">
        <v>171</v>
      </c>
      <c r="F126" s="167" t="s">
        <v>172</v>
      </c>
      <c r="G126" s="168" t="s">
        <v>128</v>
      </c>
      <c r="H126" s="169">
        <v>1</v>
      </c>
      <c r="I126" s="170"/>
      <c r="J126" s="171">
        <f>ROUND(I126*H126,2)</f>
        <v>0</v>
      </c>
      <c r="K126" s="167" t="s">
        <v>129</v>
      </c>
      <c r="L126" s="39"/>
      <c r="M126" s="172" t="s">
        <v>3</v>
      </c>
      <c r="N126" s="173" t="s">
        <v>44</v>
      </c>
      <c r="O126" s="72"/>
      <c r="P126" s="174">
        <f>O126*H126</f>
        <v>0</v>
      </c>
      <c r="Q126" s="174">
        <v>0</v>
      </c>
      <c r="R126" s="174">
        <f>Q126*H126</f>
        <v>0</v>
      </c>
      <c r="S126" s="174">
        <v>0</v>
      </c>
      <c r="T126" s="175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76" t="s">
        <v>130</v>
      </c>
      <c r="AT126" s="176" t="s">
        <v>125</v>
      </c>
      <c r="AU126" s="176" t="s">
        <v>83</v>
      </c>
      <c r="AY126" s="19" t="s">
        <v>122</v>
      </c>
      <c r="BE126" s="177">
        <f>IF(N126="základní",J126,0)</f>
        <v>0</v>
      </c>
      <c r="BF126" s="177">
        <f>IF(N126="snížená",J126,0)</f>
        <v>0</v>
      </c>
      <c r="BG126" s="177">
        <f>IF(N126="zákl. přenesená",J126,0)</f>
        <v>0</v>
      </c>
      <c r="BH126" s="177">
        <f>IF(N126="sníž. přenesená",J126,0)</f>
        <v>0</v>
      </c>
      <c r="BI126" s="177">
        <f>IF(N126="nulová",J126,0)</f>
        <v>0</v>
      </c>
      <c r="BJ126" s="19" t="s">
        <v>81</v>
      </c>
      <c r="BK126" s="177">
        <f>ROUND(I126*H126,2)</f>
        <v>0</v>
      </c>
      <c r="BL126" s="19" t="s">
        <v>130</v>
      </c>
      <c r="BM126" s="176" t="s">
        <v>173</v>
      </c>
    </row>
    <row r="127" s="2" customFormat="1">
      <c r="A127" s="38"/>
      <c r="B127" s="39"/>
      <c r="C127" s="38"/>
      <c r="D127" s="178" t="s">
        <v>132</v>
      </c>
      <c r="E127" s="38"/>
      <c r="F127" s="179" t="s">
        <v>172</v>
      </c>
      <c r="G127" s="38"/>
      <c r="H127" s="38"/>
      <c r="I127" s="180"/>
      <c r="J127" s="38"/>
      <c r="K127" s="38"/>
      <c r="L127" s="39"/>
      <c r="M127" s="181"/>
      <c r="N127" s="182"/>
      <c r="O127" s="72"/>
      <c r="P127" s="72"/>
      <c r="Q127" s="72"/>
      <c r="R127" s="72"/>
      <c r="S127" s="72"/>
      <c r="T127" s="73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9" t="s">
        <v>132</v>
      </c>
      <c r="AU127" s="19" t="s">
        <v>83</v>
      </c>
    </row>
    <row r="128" s="13" customFormat="1">
      <c r="A128" s="13"/>
      <c r="B128" s="183"/>
      <c r="C128" s="13"/>
      <c r="D128" s="178" t="s">
        <v>133</v>
      </c>
      <c r="E128" s="184" t="s">
        <v>3</v>
      </c>
      <c r="F128" s="185" t="s">
        <v>174</v>
      </c>
      <c r="G128" s="13"/>
      <c r="H128" s="184" t="s">
        <v>3</v>
      </c>
      <c r="I128" s="186"/>
      <c r="J128" s="13"/>
      <c r="K128" s="13"/>
      <c r="L128" s="183"/>
      <c r="M128" s="187"/>
      <c r="N128" s="188"/>
      <c r="O128" s="188"/>
      <c r="P128" s="188"/>
      <c r="Q128" s="188"/>
      <c r="R128" s="188"/>
      <c r="S128" s="188"/>
      <c r="T128" s="18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84" t="s">
        <v>133</v>
      </c>
      <c r="AU128" s="184" t="s">
        <v>83</v>
      </c>
      <c r="AV128" s="13" t="s">
        <v>81</v>
      </c>
      <c r="AW128" s="13" t="s">
        <v>34</v>
      </c>
      <c r="AX128" s="13" t="s">
        <v>73</v>
      </c>
      <c r="AY128" s="184" t="s">
        <v>122</v>
      </c>
    </row>
    <row r="129" s="14" customFormat="1">
      <c r="A129" s="14"/>
      <c r="B129" s="190"/>
      <c r="C129" s="14"/>
      <c r="D129" s="178" t="s">
        <v>133</v>
      </c>
      <c r="E129" s="191" t="s">
        <v>3</v>
      </c>
      <c r="F129" s="192" t="s">
        <v>81</v>
      </c>
      <c r="G129" s="14"/>
      <c r="H129" s="193">
        <v>1</v>
      </c>
      <c r="I129" s="194"/>
      <c r="J129" s="14"/>
      <c r="K129" s="14"/>
      <c r="L129" s="190"/>
      <c r="M129" s="195"/>
      <c r="N129" s="196"/>
      <c r="O129" s="196"/>
      <c r="P129" s="196"/>
      <c r="Q129" s="196"/>
      <c r="R129" s="196"/>
      <c r="S129" s="196"/>
      <c r="T129" s="197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191" t="s">
        <v>133</v>
      </c>
      <c r="AU129" s="191" t="s">
        <v>83</v>
      </c>
      <c r="AV129" s="14" t="s">
        <v>83</v>
      </c>
      <c r="AW129" s="14" t="s">
        <v>34</v>
      </c>
      <c r="AX129" s="14" t="s">
        <v>73</v>
      </c>
      <c r="AY129" s="191" t="s">
        <v>122</v>
      </c>
    </row>
    <row r="130" s="15" customFormat="1">
      <c r="A130" s="15"/>
      <c r="B130" s="198"/>
      <c r="C130" s="15"/>
      <c r="D130" s="178" t="s">
        <v>133</v>
      </c>
      <c r="E130" s="199" t="s">
        <v>3</v>
      </c>
      <c r="F130" s="200" t="s">
        <v>135</v>
      </c>
      <c r="G130" s="15"/>
      <c r="H130" s="201">
        <v>1</v>
      </c>
      <c r="I130" s="202"/>
      <c r="J130" s="15"/>
      <c r="K130" s="15"/>
      <c r="L130" s="198"/>
      <c r="M130" s="203"/>
      <c r="N130" s="204"/>
      <c r="O130" s="204"/>
      <c r="P130" s="204"/>
      <c r="Q130" s="204"/>
      <c r="R130" s="204"/>
      <c r="S130" s="204"/>
      <c r="T130" s="20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199" t="s">
        <v>133</v>
      </c>
      <c r="AU130" s="199" t="s">
        <v>83</v>
      </c>
      <c r="AV130" s="15" t="s">
        <v>136</v>
      </c>
      <c r="AW130" s="15" t="s">
        <v>34</v>
      </c>
      <c r="AX130" s="15" t="s">
        <v>81</v>
      </c>
      <c r="AY130" s="199" t="s">
        <v>122</v>
      </c>
    </row>
    <row r="131" s="12" customFormat="1" ht="22.8" customHeight="1">
      <c r="A131" s="12"/>
      <c r="B131" s="151"/>
      <c r="C131" s="12"/>
      <c r="D131" s="152" t="s">
        <v>72</v>
      </c>
      <c r="E131" s="162" t="s">
        <v>175</v>
      </c>
      <c r="F131" s="162" t="s">
        <v>176</v>
      </c>
      <c r="G131" s="12"/>
      <c r="H131" s="12"/>
      <c r="I131" s="154"/>
      <c r="J131" s="163">
        <f>BK131</f>
        <v>0</v>
      </c>
      <c r="K131" s="12"/>
      <c r="L131" s="151"/>
      <c r="M131" s="156"/>
      <c r="N131" s="157"/>
      <c r="O131" s="157"/>
      <c r="P131" s="158">
        <f>SUM(P132:P143)</f>
        <v>0</v>
      </c>
      <c r="Q131" s="157"/>
      <c r="R131" s="158">
        <f>SUM(R132:R143)</f>
        <v>0</v>
      </c>
      <c r="S131" s="157"/>
      <c r="T131" s="159">
        <f>SUM(T132:T143)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2" t="s">
        <v>121</v>
      </c>
      <c r="AT131" s="160" t="s">
        <v>72</v>
      </c>
      <c r="AU131" s="160" t="s">
        <v>81</v>
      </c>
      <c r="AY131" s="152" t="s">
        <v>122</v>
      </c>
      <c r="BK131" s="161">
        <f>SUM(BK132:BK143)</f>
        <v>0</v>
      </c>
    </row>
    <row r="132" s="2" customFormat="1" ht="14.4" customHeight="1">
      <c r="A132" s="38"/>
      <c r="B132" s="164"/>
      <c r="C132" s="165" t="s">
        <v>177</v>
      </c>
      <c r="D132" s="165" t="s">
        <v>125</v>
      </c>
      <c r="E132" s="166" t="s">
        <v>178</v>
      </c>
      <c r="F132" s="167" t="s">
        <v>179</v>
      </c>
      <c r="G132" s="168" t="s">
        <v>128</v>
      </c>
      <c r="H132" s="169">
        <v>1</v>
      </c>
      <c r="I132" s="170"/>
      <c r="J132" s="171">
        <f>ROUND(I132*H132,2)</f>
        <v>0</v>
      </c>
      <c r="K132" s="167" t="s">
        <v>129</v>
      </c>
      <c r="L132" s="39"/>
      <c r="M132" s="172" t="s">
        <v>3</v>
      </c>
      <c r="N132" s="173" t="s">
        <v>44</v>
      </c>
      <c r="O132" s="72"/>
      <c r="P132" s="174">
        <f>O132*H132</f>
        <v>0</v>
      </c>
      <c r="Q132" s="174">
        <v>0</v>
      </c>
      <c r="R132" s="174">
        <f>Q132*H132</f>
        <v>0</v>
      </c>
      <c r="S132" s="174">
        <v>0</v>
      </c>
      <c r="T132" s="175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76" t="s">
        <v>130</v>
      </c>
      <c r="AT132" s="176" t="s">
        <v>125</v>
      </c>
      <c r="AU132" s="176" t="s">
        <v>83</v>
      </c>
      <c r="AY132" s="19" t="s">
        <v>122</v>
      </c>
      <c r="BE132" s="177">
        <f>IF(N132="základní",J132,0)</f>
        <v>0</v>
      </c>
      <c r="BF132" s="177">
        <f>IF(N132="snížená",J132,0)</f>
        <v>0</v>
      </c>
      <c r="BG132" s="177">
        <f>IF(N132="zákl. přenesená",J132,0)</f>
        <v>0</v>
      </c>
      <c r="BH132" s="177">
        <f>IF(N132="sníž. přenesená",J132,0)</f>
        <v>0</v>
      </c>
      <c r="BI132" s="177">
        <f>IF(N132="nulová",J132,0)</f>
        <v>0</v>
      </c>
      <c r="BJ132" s="19" t="s">
        <v>81</v>
      </c>
      <c r="BK132" s="177">
        <f>ROUND(I132*H132,2)</f>
        <v>0</v>
      </c>
      <c r="BL132" s="19" t="s">
        <v>130</v>
      </c>
      <c r="BM132" s="176" t="s">
        <v>180</v>
      </c>
    </row>
    <row r="133" s="2" customFormat="1">
      <c r="A133" s="38"/>
      <c r="B133" s="39"/>
      <c r="C133" s="38"/>
      <c r="D133" s="178" t="s">
        <v>132</v>
      </c>
      <c r="E133" s="38"/>
      <c r="F133" s="179" t="s">
        <v>179</v>
      </c>
      <c r="G133" s="38"/>
      <c r="H133" s="38"/>
      <c r="I133" s="180"/>
      <c r="J133" s="38"/>
      <c r="K133" s="38"/>
      <c r="L133" s="39"/>
      <c r="M133" s="181"/>
      <c r="N133" s="182"/>
      <c r="O133" s="72"/>
      <c r="P133" s="72"/>
      <c r="Q133" s="72"/>
      <c r="R133" s="72"/>
      <c r="S133" s="72"/>
      <c r="T133" s="73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9" t="s">
        <v>132</v>
      </c>
      <c r="AU133" s="19" t="s">
        <v>83</v>
      </c>
    </row>
    <row r="134" s="2" customFormat="1" ht="14.4" customHeight="1">
      <c r="A134" s="38"/>
      <c r="B134" s="164"/>
      <c r="C134" s="165" t="s">
        <v>181</v>
      </c>
      <c r="D134" s="165" t="s">
        <v>125</v>
      </c>
      <c r="E134" s="166" t="s">
        <v>182</v>
      </c>
      <c r="F134" s="167" t="s">
        <v>183</v>
      </c>
      <c r="G134" s="168" t="s">
        <v>128</v>
      </c>
      <c r="H134" s="169">
        <v>1</v>
      </c>
      <c r="I134" s="170"/>
      <c r="J134" s="171">
        <f>ROUND(I134*H134,2)</f>
        <v>0</v>
      </c>
      <c r="K134" s="167" t="s">
        <v>129</v>
      </c>
      <c r="L134" s="39"/>
      <c r="M134" s="172" t="s">
        <v>3</v>
      </c>
      <c r="N134" s="173" t="s">
        <v>44</v>
      </c>
      <c r="O134" s="72"/>
      <c r="P134" s="174">
        <f>O134*H134</f>
        <v>0</v>
      </c>
      <c r="Q134" s="174">
        <v>0</v>
      </c>
      <c r="R134" s="174">
        <f>Q134*H134</f>
        <v>0</v>
      </c>
      <c r="S134" s="174">
        <v>0</v>
      </c>
      <c r="T134" s="175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76" t="s">
        <v>130</v>
      </c>
      <c r="AT134" s="176" t="s">
        <v>125</v>
      </c>
      <c r="AU134" s="176" t="s">
        <v>83</v>
      </c>
      <c r="AY134" s="19" t="s">
        <v>122</v>
      </c>
      <c r="BE134" s="177">
        <f>IF(N134="základní",J134,0)</f>
        <v>0</v>
      </c>
      <c r="BF134" s="177">
        <f>IF(N134="snížená",J134,0)</f>
        <v>0</v>
      </c>
      <c r="BG134" s="177">
        <f>IF(N134="zákl. přenesená",J134,0)</f>
        <v>0</v>
      </c>
      <c r="BH134" s="177">
        <f>IF(N134="sníž. přenesená",J134,0)</f>
        <v>0</v>
      </c>
      <c r="BI134" s="177">
        <f>IF(N134="nulová",J134,0)</f>
        <v>0</v>
      </c>
      <c r="BJ134" s="19" t="s">
        <v>81</v>
      </c>
      <c r="BK134" s="177">
        <f>ROUND(I134*H134,2)</f>
        <v>0</v>
      </c>
      <c r="BL134" s="19" t="s">
        <v>130</v>
      </c>
      <c r="BM134" s="176" t="s">
        <v>184</v>
      </c>
    </row>
    <row r="135" s="2" customFormat="1">
      <c r="A135" s="38"/>
      <c r="B135" s="39"/>
      <c r="C135" s="38"/>
      <c r="D135" s="178" t="s">
        <v>132</v>
      </c>
      <c r="E135" s="38"/>
      <c r="F135" s="179" t="s">
        <v>183</v>
      </c>
      <c r="G135" s="38"/>
      <c r="H135" s="38"/>
      <c r="I135" s="180"/>
      <c r="J135" s="38"/>
      <c r="K135" s="38"/>
      <c r="L135" s="39"/>
      <c r="M135" s="181"/>
      <c r="N135" s="182"/>
      <c r="O135" s="72"/>
      <c r="P135" s="72"/>
      <c r="Q135" s="72"/>
      <c r="R135" s="72"/>
      <c r="S135" s="72"/>
      <c r="T135" s="73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9" t="s">
        <v>132</v>
      </c>
      <c r="AU135" s="19" t="s">
        <v>83</v>
      </c>
    </row>
    <row r="136" s="13" customFormat="1">
      <c r="A136" s="13"/>
      <c r="B136" s="183"/>
      <c r="C136" s="13"/>
      <c r="D136" s="178" t="s">
        <v>133</v>
      </c>
      <c r="E136" s="184" t="s">
        <v>3</v>
      </c>
      <c r="F136" s="185" t="s">
        <v>185</v>
      </c>
      <c r="G136" s="13"/>
      <c r="H136" s="184" t="s">
        <v>3</v>
      </c>
      <c r="I136" s="186"/>
      <c r="J136" s="13"/>
      <c r="K136" s="13"/>
      <c r="L136" s="183"/>
      <c r="M136" s="187"/>
      <c r="N136" s="188"/>
      <c r="O136" s="188"/>
      <c r="P136" s="188"/>
      <c r="Q136" s="188"/>
      <c r="R136" s="188"/>
      <c r="S136" s="188"/>
      <c r="T136" s="18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4" t="s">
        <v>133</v>
      </c>
      <c r="AU136" s="184" t="s">
        <v>83</v>
      </c>
      <c r="AV136" s="13" t="s">
        <v>81</v>
      </c>
      <c r="AW136" s="13" t="s">
        <v>34</v>
      </c>
      <c r="AX136" s="13" t="s">
        <v>73</v>
      </c>
      <c r="AY136" s="184" t="s">
        <v>122</v>
      </c>
    </row>
    <row r="137" s="14" customFormat="1">
      <c r="A137" s="14"/>
      <c r="B137" s="190"/>
      <c r="C137" s="14"/>
      <c r="D137" s="178" t="s">
        <v>133</v>
      </c>
      <c r="E137" s="191" t="s">
        <v>3</v>
      </c>
      <c r="F137" s="192" t="s">
        <v>81</v>
      </c>
      <c r="G137" s="14"/>
      <c r="H137" s="193">
        <v>1</v>
      </c>
      <c r="I137" s="194"/>
      <c r="J137" s="14"/>
      <c r="K137" s="14"/>
      <c r="L137" s="190"/>
      <c r="M137" s="195"/>
      <c r="N137" s="196"/>
      <c r="O137" s="196"/>
      <c r="P137" s="196"/>
      <c r="Q137" s="196"/>
      <c r="R137" s="196"/>
      <c r="S137" s="196"/>
      <c r="T137" s="197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191" t="s">
        <v>133</v>
      </c>
      <c r="AU137" s="191" t="s">
        <v>83</v>
      </c>
      <c r="AV137" s="14" t="s">
        <v>83</v>
      </c>
      <c r="AW137" s="14" t="s">
        <v>34</v>
      </c>
      <c r="AX137" s="14" t="s">
        <v>73</v>
      </c>
      <c r="AY137" s="191" t="s">
        <v>122</v>
      </c>
    </row>
    <row r="138" s="15" customFormat="1">
      <c r="A138" s="15"/>
      <c r="B138" s="198"/>
      <c r="C138" s="15"/>
      <c r="D138" s="178" t="s">
        <v>133</v>
      </c>
      <c r="E138" s="199" t="s">
        <v>3</v>
      </c>
      <c r="F138" s="200" t="s">
        <v>135</v>
      </c>
      <c r="G138" s="15"/>
      <c r="H138" s="201">
        <v>1</v>
      </c>
      <c r="I138" s="202"/>
      <c r="J138" s="15"/>
      <c r="K138" s="15"/>
      <c r="L138" s="198"/>
      <c r="M138" s="203"/>
      <c r="N138" s="204"/>
      <c r="O138" s="204"/>
      <c r="P138" s="204"/>
      <c r="Q138" s="204"/>
      <c r="R138" s="204"/>
      <c r="S138" s="204"/>
      <c r="T138" s="20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199" t="s">
        <v>133</v>
      </c>
      <c r="AU138" s="199" t="s">
        <v>83</v>
      </c>
      <c r="AV138" s="15" t="s">
        <v>136</v>
      </c>
      <c r="AW138" s="15" t="s">
        <v>34</v>
      </c>
      <c r="AX138" s="15" t="s">
        <v>81</v>
      </c>
      <c r="AY138" s="199" t="s">
        <v>122</v>
      </c>
    </row>
    <row r="139" s="2" customFormat="1" ht="14.4" customHeight="1">
      <c r="A139" s="38"/>
      <c r="B139" s="164"/>
      <c r="C139" s="165" t="s">
        <v>186</v>
      </c>
      <c r="D139" s="165" t="s">
        <v>125</v>
      </c>
      <c r="E139" s="166" t="s">
        <v>187</v>
      </c>
      <c r="F139" s="167" t="s">
        <v>188</v>
      </c>
      <c r="G139" s="168" t="s">
        <v>128</v>
      </c>
      <c r="H139" s="169">
        <v>1</v>
      </c>
      <c r="I139" s="170"/>
      <c r="J139" s="171">
        <f>ROUND(I139*H139,2)</f>
        <v>0</v>
      </c>
      <c r="K139" s="167" t="s">
        <v>129</v>
      </c>
      <c r="L139" s="39"/>
      <c r="M139" s="172" t="s">
        <v>3</v>
      </c>
      <c r="N139" s="173" t="s">
        <v>44</v>
      </c>
      <c r="O139" s="72"/>
      <c r="P139" s="174">
        <f>O139*H139</f>
        <v>0</v>
      </c>
      <c r="Q139" s="174">
        <v>0</v>
      </c>
      <c r="R139" s="174">
        <f>Q139*H139</f>
        <v>0</v>
      </c>
      <c r="S139" s="174">
        <v>0</v>
      </c>
      <c r="T139" s="175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76" t="s">
        <v>130</v>
      </c>
      <c r="AT139" s="176" t="s">
        <v>125</v>
      </c>
      <c r="AU139" s="176" t="s">
        <v>83</v>
      </c>
      <c r="AY139" s="19" t="s">
        <v>122</v>
      </c>
      <c r="BE139" s="177">
        <f>IF(N139="základní",J139,0)</f>
        <v>0</v>
      </c>
      <c r="BF139" s="177">
        <f>IF(N139="snížená",J139,0)</f>
        <v>0</v>
      </c>
      <c r="BG139" s="177">
        <f>IF(N139="zákl. přenesená",J139,0)</f>
        <v>0</v>
      </c>
      <c r="BH139" s="177">
        <f>IF(N139="sníž. přenesená",J139,0)</f>
        <v>0</v>
      </c>
      <c r="BI139" s="177">
        <f>IF(N139="nulová",J139,0)</f>
        <v>0</v>
      </c>
      <c r="BJ139" s="19" t="s">
        <v>81</v>
      </c>
      <c r="BK139" s="177">
        <f>ROUND(I139*H139,2)</f>
        <v>0</v>
      </c>
      <c r="BL139" s="19" t="s">
        <v>130</v>
      </c>
      <c r="BM139" s="176" t="s">
        <v>189</v>
      </c>
    </row>
    <row r="140" s="2" customFormat="1">
      <c r="A140" s="38"/>
      <c r="B140" s="39"/>
      <c r="C140" s="38"/>
      <c r="D140" s="178" t="s">
        <v>132</v>
      </c>
      <c r="E140" s="38"/>
      <c r="F140" s="179" t="s">
        <v>188</v>
      </c>
      <c r="G140" s="38"/>
      <c r="H140" s="38"/>
      <c r="I140" s="180"/>
      <c r="J140" s="38"/>
      <c r="K140" s="38"/>
      <c r="L140" s="39"/>
      <c r="M140" s="181"/>
      <c r="N140" s="182"/>
      <c r="O140" s="72"/>
      <c r="P140" s="72"/>
      <c r="Q140" s="72"/>
      <c r="R140" s="72"/>
      <c r="S140" s="72"/>
      <c r="T140" s="73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9" t="s">
        <v>132</v>
      </c>
      <c r="AU140" s="19" t="s">
        <v>83</v>
      </c>
    </row>
    <row r="141" s="13" customFormat="1">
      <c r="A141" s="13"/>
      <c r="B141" s="183"/>
      <c r="C141" s="13"/>
      <c r="D141" s="178" t="s">
        <v>133</v>
      </c>
      <c r="E141" s="184" t="s">
        <v>3</v>
      </c>
      <c r="F141" s="185" t="s">
        <v>190</v>
      </c>
      <c r="G141" s="13"/>
      <c r="H141" s="184" t="s">
        <v>3</v>
      </c>
      <c r="I141" s="186"/>
      <c r="J141" s="13"/>
      <c r="K141" s="13"/>
      <c r="L141" s="183"/>
      <c r="M141" s="187"/>
      <c r="N141" s="188"/>
      <c r="O141" s="188"/>
      <c r="P141" s="188"/>
      <c r="Q141" s="188"/>
      <c r="R141" s="188"/>
      <c r="S141" s="188"/>
      <c r="T141" s="18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4" t="s">
        <v>133</v>
      </c>
      <c r="AU141" s="184" t="s">
        <v>83</v>
      </c>
      <c r="AV141" s="13" t="s">
        <v>81</v>
      </c>
      <c r="AW141" s="13" t="s">
        <v>34</v>
      </c>
      <c r="AX141" s="13" t="s">
        <v>73</v>
      </c>
      <c r="AY141" s="184" t="s">
        <v>122</v>
      </c>
    </row>
    <row r="142" s="14" customFormat="1">
      <c r="A142" s="14"/>
      <c r="B142" s="190"/>
      <c r="C142" s="14"/>
      <c r="D142" s="178" t="s">
        <v>133</v>
      </c>
      <c r="E142" s="191" t="s">
        <v>3</v>
      </c>
      <c r="F142" s="192" t="s">
        <v>81</v>
      </c>
      <c r="G142" s="14"/>
      <c r="H142" s="193">
        <v>1</v>
      </c>
      <c r="I142" s="194"/>
      <c r="J142" s="14"/>
      <c r="K142" s="14"/>
      <c r="L142" s="190"/>
      <c r="M142" s="195"/>
      <c r="N142" s="196"/>
      <c r="O142" s="196"/>
      <c r="P142" s="196"/>
      <c r="Q142" s="196"/>
      <c r="R142" s="196"/>
      <c r="S142" s="196"/>
      <c r="T142" s="197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191" t="s">
        <v>133</v>
      </c>
      <c r="AU142" s="191" t="s">
        <v>83</v>
      </c>
      <c r="AV142" s="14" t="s">
        <v>83</v>
      </c>
      <c r="AW142" s="14" t="s">
        <v>34</v>
      </c>
      <c r="AX142" s="14" t="s">
        <v>73</v>
      </c>
      <c r="AY142" s="191" t="s">
        <v>122</v>
      </c>
    </row>
    <row r="143" s="15" customFormat="1">
      <c r="A143" s="15"/>
      <c r="B143" s="198"/>
      <c r="C143" s="15"/>
      <c r="D143" s="178" t="s">
        <v>133</v>
      </c>
      <c r="E143" s="199" t="s">
        <v>3</v>
      </c>
      <c r="F143" s="200" t="s">
        <v>135</v>
      </c>
      <c r="G143" s="15"/>
      <c r="H143" s="201">
        <v>1</v>
      </c>
      <c r="I143" s="202"/>
      <c r="J143" s="15"/>
      <c r="K143" s="15"/>
      <c r="L143" s="198"/>
      <c r="M143" s="203"/>
      <c r="N143" s="204"/>
      <c r="O143" s="204"/>
      <c r="P143" s="204"/>
      <c r="Q143" s="204"/>
      <c r="R143" s="204"/>
      <c r="S143" s="204"/>
      <c r="T143" s="20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199" t="s">
        <v>133</v>
      </c>
      <c r="AU143" s="199" t="s">
        <v>83</v>
      </c>
      <c r="AV143" s="15" t="s">
        <v>136</v>
      </c>
      <c r="AW143" s="15" t="s">
        <v>34</v>
      </c>
      <c r="AX143" s="15" t="s">
        <v>81</v>
      </c>
      <c r="AY143" s="199" t="s">
        <v>122</v>
      </c>
    </row>
    <row r="144" s="12" customFormat="1" ht="22.8" customHeight="1">
      <c r="A144" s="12"/>
      <c r="B144" s="151"/>
      <c r="C144" s="12"/>
      <c r="D144" s="152" t="s">
        <v>72</v>
      </c>
      <c r="E144" s="162" t="s">
        <v>191</v>
      </c>
      <c r="F144" s="162" t="s">
        <v>192</v>
      </c>
      <c r="G144" s="12"/>
      <c r="H144" s="12"/>
      <c r="I144" s="154"/>
      <c r="J144" s="163">
        <f>BK144</f>
        <v>0</v>
      </c>
      <c r="K144" s="12"/>
      <c r="L144" s="151"/>
      <c r="M144" s="156"/>
      <c r="N144" s="157"/>
      <c r="O144" s="157"/>
      <c r="P144" s="158">
        <f>SUM(P145:P149)</f>
        <v>0</v>
      </c>
      <c r="Q144" s="157"/>
      <c r="R144" s="158">
        <f>SUM(R145:R149)</f>
        <v>0</v>
      </c>
      <c r="S144" s="157"/>
      <c r="T144" s="159">
        <f>SUM(T145:T149)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52" t="s">
        <v>121</v>
      </c>
      <c r="AT144" s="160" t="s">
        <v>72</v>
      </c>
      <c r="AU144" s="160" t="s">
        <v>81</v>
      </c>
      <c r="AY144" s="152" t="s">
        <v>122</v>
      </c>
      <c r="BK144" s="161">
        <f>SUM(BK145:BK149)</f>
        <v>0</v>
      </c>
    </row>
    <row r="145" s="2" customFormat="1" ht="14.4" customHeight="1">
      <c r="A145" s="38"/>
      <c r="B145" s="164"/>
      <c r="C145" s="165" t="s">
        <v>193</v>
      </c>
      <c r="D145" s="165" t="s">
        <v>125</v>
      </c>
      <c r="E145" s="166" t="s">
        <v>194</v>
      </c>
      <c r="F145" s="167" t="s">
        <v>192</v>
      </c>
      <c r="G145" s="168" t="s">
        <v>128</v>
      </c>
      <c r="H145" s="169">
        <v>1</v>
      </c>
      <c r="I145" s="170"/>
      <c r="J145" s="171">
        <f>ROUND(I145*H145,2)</f>
        <v>0</v>
      </c>
      <c r="K145" s="167" t="s">
        <v>129</v>
      </c>
      <c r="L145" s="39"/>
      <c r="M145" s="172" t="s">
        <v>3</v>
      </c>
      <c r="N145" s="173" t="s">
        <v>44</v>
      </c>
      <c r="O145" s="72"/>
      <c r="P145" s="174">
        <f>O145*H145</f>
        <v>0</v>
      </c>
      <c r="Q145" s="174">
        <v>0</v>
      </c>
      <c r="R145" s="174">
        <f>Q145*H145</f>
        <v>0</v>
      </c>
      <c r="S145" s="174">
        <v>0</v>
      </c>
      <c r="T145" s="175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76" t="s">
        <v>130</v>
      </c>
      <c r="AT145" s="176" t="s">
        <v>125</v>
      </c>
      <c r="AU145" s="176" t="s">
        <v>83</v>
      </c>
      <c r="AY145" s="19" t="s">
        <v>122</v>
      </c>
      <c r="BE145" s="177">
        <f>IF(N145="základní",J145,0)</f>
        <v>0</v>
      </c>
      <c r="BF145" s="177">
        <f>IF(N145="snížená",J145,0)</f>
        <v>0</v>
      </c>
      <c r="BG145" s="177">
        <f>IF(N145="zákl. přenesená",J145,0)</f>
        <v>0</v>
      </c>
      <c r="BH145" s="177">
        <f>IF(N145="sníž. přenesená",J145,0)</f>
        <v>0</v>
      </c>
      <c r="BI145" s="177">
        <f>IF(N145="nulová",J145,0)</f>
        <v>0</v>
      </c>
      <c r="BJ145" s="19" t="s">
        <v>81</v>
      </c>
      <c r="BK145" s="177">
        <f>ROUND(I145*H145,2)</f>
        <v>0</v>
      </c>
      <c r="BL145" s="19" t="s">
        <v>130</v>
      </c>
      <c r="BM145" s="176" t="s">
        <v>195</v>
      </c>
    </row>
    <row r="146" s="2" customFormat="1">
      <c r="A146" s="38"/>
      <c r="B146" s="39"/>
      <c r="C146" s="38"/>
      <c r="D146" s="178" t="s">
        <v>132</v>
      </c>
      <c r="E146" s="38"/>
      <c r="F146" s="179" t="s">
        <v>192</v>
      </c>
      <c r="G146" s="38"/>
      <c r="H146" s="38"/>
      <c r="I146" s="180"/>
      <c r="J146" s="38"/>
      <c r="K146" s="38"/>
      <c r="L146" s="39"/>
      <c r="M146" s="181"/>
      <c r="N146" s="182"/>
      <c r="O146" s="72"/>
      <c r="P146" s="72"/>
      <c r="Q146" s="72"/>
      <c r="R146" s="72"/>
      <c r="S146" s="72"/>
      <c r="T146" s="73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9" t="s">
        <v>132</v>
      </c>
      <c r="AU146" s="19" t="s">
        <v>83</v>
      </c>
    </row>
    <row r="147" s="13" customFormat="1">
      <c r="A147" s="13"/>
      <c r="B147" s="183"/>
      <c r="C147" s="13"/>
      <c r="D147" s="178" t="s">
        <v>133</v>
      </c>
      <c r="E147" s="184" t="s">
        <v>3</v>
      </c>
      <c r="F147" s="185" t="s">
        <v>196</v>
      </c>
      <c r="G147" s="13"/>
      <c r="H147" s="184" t="s">
        <v>3</v>
      </c>
      <c r="I147" s="186"/>
      <c r="J147" s="13"/>
      <c r="K147" s="13"/>
      <c r="L147" s="183"/>
      <c r="M147" s="187"/>
      <c r="N147" s="188"/>
      <c r="O147" s="188"/>
      <c r="P147" s="188"/>
      <c r="Q147" s="188"/>
      <c r="R147" s="188"/>
      <c r="S147" s="188"/>
      <c r="T147" s="18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4" t="s">
        <v>133</v>
      </c>
      <c r="AU147" s="184" t="s">
        <v>83</v>
      </c>
      <c r="AV147" s="13" t="s">
        <v>81</v>
      </c>
      <c r="AW147" s="13" t="s">
        <v>34</v>
      </c>
      <c r="AX147" s="13" t="s">
        <v>73</v>
      </c>
      <c r="AY147" s="184" t="s">
        <v>122</v>
      </c>
    </row>
    <row r="148" s="14" customFormat="1">
      <c r="A148" s="14"/>
      <c r="B148" s="190"/>
      <c r="C148" s="14"/>
      <c r="D148" s="178" t="s">
        <v>133</v>
      </c>
      <c r="E148" s="191" t="s">
        <v>3</v>
      </c>
      <c r="F148" s="192" t="s">
        <v>81</v>
      </c>
      <c r="G148" s="14"/>
      <c r="H148" s="193">
        <v>1</v>
      </c>
      <c r="I148" s="194"/>
      <c r="J148" s="14"/>
      <c r="K148" s="14"/>
      <c r="L148" s="190"/>
      <c r="M148" s="195"/>
      <c r="N148" s="196"/>
      <c r="O148" s="196"/>
      <c r="P148" s="196"/>
      <c r="Q148" s="196"/>
      <c r="R148" s="196"/>
      <c r="S148" s="196"/>
      <c r="T148" s="197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191" t="s">
        <v>133</v>
      </c>
      <c r="AU148" s="191" t="s">
        <v>83</v>
      </c>
      <c r="AV148" s="14" t="s">
        <v>83</v>
      </c>
      <c r="AW148" s="14" t="s">
        <v>34</v>
      </c>
      <c r="AX148" s="14" t="s">
        <v>73</v>
      </c>
      <c r="AY148" s="191" t="s">
        <v>122</v>
      </c>
    </row>
    <row r="149" s="15" customFormat="1">
      <c r="A149" s="15"/>
      <c r="B149" s="198"/>
      <c r="C149" s="15"/>
      <c r="D149" s="178" t="s">
        <v>133</v>
      </c>
      <c r="E149" s="199" t="s">
        <v>3</v>
      </c>
      <c r="F149" s="200" t="s">
        <v>135</v>
      </c>
      <c r="G149" s="15"/>
      <c r="H149" s="201">
        <v>1</v>
      </c>
      <c r="I149" s="202"/>
      <c r="J149" s="15"/>
      <c r="K149" s="15"/>
      <c r="L149" s="198"/>
      <c r="M149" s="203"/>
      <c r="N149" s="204"/>
      <c r="O149" s="204"/>
      <c r="P149" s="204"/>
      <c r="Q149" s="204"/>
      <c r="R149" s="204"/>
      <c r="S149" s="204"/>
      <c r="T149" s="20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199" t="s">
        <v>133</v>
      </c>
      <c r="AU149" s="199" t="s">
        <v>83</v>
      </c>
      <c r="AV149" s="15" t="s">
        <v>136</v>
      </c>
      <c r="AW149" s="15" t="s">
        <v>34</v>
      </c>
      <c r="AX149" s="15" t="s">
        <v>81</v>
      </c>
      <c r="AY149" s="199" t="s">
        <v>122</v>
      </c>
    </row>
    <row r="150" s="12" customFormat="1" ht="22.8" customHeight="1">
      <c r="A150" s="12"/>
      <c r="B150" s="151"/>
      <c r="C150" s="12"/>
      <c r="D150" s="152" t="s">
        <v>72</v>
      </c>
      <c r="E150" s="162" t="s">
        <v>197</v>
      </c>
      <c r="F150" s="162" t="s">
        <v>198</v>
      </c>
      <c r="G150" s="12"/>
      <c r="H150" s="12"/>
      <c r="I150" s="154"/>
      <c r="J150" s="163">
        <f>BK150</f>
        <v>0</v>
      </c>
      <c r="K150" s="12"/>
      <c r="L150" s="151"/>
      <c r="M150" s="156"/>
      <c r="N150" s="157"/>
      <c r="O150" s="157"/>
      <c r="P150" s="158">
        <f>SUM(P151:P155)</f>
        <v>0</v>
      </c>
      <c r="Q150" s="157"/>
      <c r="R150" s="158">
        <f>SUM(R151:R155)</f>
        <v>0</v>
      </c>
      <c r="S150" s="157"/>
      <c r="T150" s="159">
        <f>SUM(T151:T155)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52" t="s">
        <v>121</v>
      </c>
      <c r="AT150" s="160" t="s">
        <v>72</v>
      </c>
      <c r="AU150" s="160" t="s">
        <v>81</v>
      </c>
      <c r="AY150" s="152" t="s">
        <v>122</v>
      </c>
      <c r="BK150" s="161">
        <f>SUM(BK151:BK155)</f>
        <v>0</v>
      </c>
    </row>
    <row r="151" s="2" customFormat="1" ht="14.4" customHeight="1">
      <c r="A151" s="38"/>
      <c r="B151" s="164"/>
      <c r="C151" s="165" t="s">
        <v>199</v>
      </c>
      <c r="D151" s="165" t="s">
        <v>125</v>
      </c>
      <c r="E151" s="166" t="s">
        <v>200</v>
      </c>
      <c r="F151" s="167" t="s">
        <v>201</v>
      </c>
      <c r="G151" s="168" t="s">
        <v>128</v>
      </c>
      <c r="H151" s="169">
        <v>1</v>
      </c>
      <c r="I151" s="170"/>
      <c r="J151" s="171">
        <f>ROUND(I151*H151,2)</f>
        <v>0</v>
      </c>
      <c r="K151" s="167" t="s">
        <v>129</v>
      </c>
      <c r="L151" s="39"/>
      <c r="M151" s="172" t="s">
        <v>3</v>
      </c>
      <c r="N151" s="173" t="s">
        <v>44</v>
      </c>
      <c r="O151" s="72"/>
      <c r="P151" s="174">
        <f>O151*H151</f>
        <v>0</v>
      </c>
      <c r="Q151" s="174">
        <v>0</v>
      </c>
      <c r="R151" s="174">
        <f>Q151*H151</f>
        <v>0</v>
      </c>
      <c r="S151" s="174">
        <v>0</v>
      </c>
      <c r="T151" s="175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76" t="s">
        <v>130</v>
      </c>
      <c r="AT151" s="176" t="s">
        <v>125</v>
      </c>
      <c r="AU151" s="176" t="s">
        <v>83</v>
      </c>
      <c r="AY151" s="19" t="s">
        <v>122</v>
      </c>
      <c r="BE151" s="177">
        <f>IF(N151="základní",J151,0)</f>
        <v>0</v>
      </c>
      <c r="BF151" s="177">
        <f>IF(N151="snížená",J151,0)</f>
        <v>0</v>
      </c>
      <c r="BG151" s="177">
        <f>IF(N151="zákl. přenesená",J151,0)</f>
        <v>0</v>
      </c>
      <c r="BH151" s="177">
        <f>IF(N151="sníž. přenesená",J151,0)</f>
        <v>0</v>
      </c>
      <c r="BI151" s="177">
        <f>IF(N151="nulová",J151,0)</f>
        <v>0</v>
      </c>
      <c r="BJ151" s="19" t="s">
        <v>81</v>
      </c>
      <c r="BK151" s="177">
        <f>ROUND(I151*H151,2)</f>
        <v>0</v>
      </c>
      <c r="BL151" s="19" t="s">
        <v>130</v>
      </c>
      <c r="BM151" s="176" t="s">
        <v>202</v>
      </c>
    </row>
    <row r="152" s="2" customFormat="1">
      <c r="A152" s="38"/>
      <c r="B152" s="39"/>
      <c r="C152" s="38"/>
      <c r="D152" s="178" t="s">
        <v>132</v>
      </c>
      <c r="E152" s="38"/>
      <c r="F152" s="179" t="s">
        <v>201</v>
      </c>
      <c r="G152" s="38"/>
      <c r="H152" s="38"/>
      <c r="I152" s="180"/>
      <c r="J152" s="38"/>
      <c r="K152" s="38"/>
      <c r="L152" s="39"/>
      <c r="M152" s="181"/>
      <c r="N152" s="182"/>
      <c r="O152" s="72"/>
      <c r="P152" s="72"/>
      <c r="Q152" s="72"/>
      <c r="R152" s="72"/>
      <c r="S152" s="72"/>
      <c r="T152" s="73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9" t="s">
        <v>132</v>
      </c>
      <c r="AU152" s="19" t="s">
        <v>83</v>
      </c>
    </row>
    <row r="153" s="13" customFormat="1">
      <c r="A153" s="13"/>
      <c r="B153" s="183"/>
      <c r="C153" s="13"/>
      <c r="D153" s="178" t="s">
        <v>133</v>
      </c>
      <c r="E153" s="184" t="s">
        <v>3</v>
      </c>
      <c r="F153" s="185" t="s">
        <v>203</v>
      </c>
      <c r="G153" s="13"/>
      <c r="H153" s="184" t="s">
        <v>3</v>
      </c>
      <c r="I153" s="186"/>
      <c r="J153" s="13"/>
      <c r="K153" s="13"/>
      <c r="L153" s="183"/>
      <c r="M153" s="187"/>
      <c r="N153" s="188"/>
      <c r="O153" s="188"/>
      <c r="P153" s="188"/>
      <c r="Q153" s="188"/>
      <c r="R153" s="188"/>
      <c r="S153" s="188"/>
      <c r="T153" s="18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4" t="s">
        <v>133</v>
      </c>
      <c r="AU153" s="184" t="s">
        <v>83</v>
      </c>
      <c r="AV153" s="13" t="s">
        <v>81</v>
      </c>
      <c r="AW153" s="13" t="s">
        <v>34</v>
      </c>
      <c r="AX153" s="13" t="s">
        <v>73</v>
      </c>
      <c r="AY153" s="184" t="s">
        <v>122</v>
      </c>
    </row>
    <row r="154" s="14" customFormat="1">
      <c r="A154" s="14"/>
      <c r="B154" s="190"/>
      <c r="C154" s="14"/>
      <c r="D154" s="178" t="s">
        <v>133</v>
      </c>
      <c r="E154" s="191" t="s">
        <v>3</v>
      </c>
      <c r="F154" s="192" t="s">
        <v>81</v>
      </c>
      <c r="G154" s="14"/>
      <c r="H154" s="193">
        <v>1</v>
      </c>
      <c r="I154" s="194"/>
      <c r="J154" s="14"/>
      <c r="K154" s="14"/>
      <c r="L154" s="190"/>
      <c r="M154" s="195"/>
      <c r="N154" s="196"/>
      <c r="O154" s="196"/>
      <c r="P154" s="196"/>
      <c r="Q154" s="196"/>
      <c r="R154" s="196"/>
      <c r="S154" s="196"/>
      <c r="T154" s="197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191" t="s">
        <v>133</v>
      </c>
      <c r="AU154" s="191" t="s">
        <v>83</v>
      </c>
      <c r="AV154" s="14" t="s">
        <v>83</v>
      </c>
      <c r="AW154" s="14" t="s">
        <v>34</v>
      </c>
      <c r="AX154" s="14" t="s">
        <v>73</v>
      </c>
      <c r="AY154" s="191" t="s">
        <v>122</v>
      </c>
    </row>
    <row r="155" s="15" customFormat="1">
      <c r="A155" s="15"/>
      <c r="B155" s="198"/>
      <c r="C155" s="15"/>
      <c r="D155" s="178" t="s">
        <v>133</v>
      </c>
      <c r="E155" s="199" t="s">
        <v>3</v>
      </c>
      <c r="F155" s="200" t="s">
        <v>135</v>
      </c>
      <c r="G155" s="15"/>
      <c r="H155" s="201">
        <v>1</v>
      </c>
      <c r="I155" s="202"/>
      <c r="J155" s="15"/>
      <c r="K155" s="15"/>
      <c r="L155" s="198"/>
      <c r="M155" s="206"/>
      <c r="N155" s="207"/>
      <c r="O155" s="207"/>
      <c r="P155" s="207"/>
      <c r="Q155" s="207"/>
      <c r="R155" s="207"/>
      <c r="S155" s="207"/>
      <c r="T155" s="208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199" t="s">
        <v>133</v>
      </c>
      <c r="AU155" s="199" t="s">
        <v>83</v>
      </c>
      <c r="AV155" s="15" t="s">
        <v>136</v>
      </c>
      <c r="AW155" s="15" t="s">
        <v>34</v>
      </c>
      <c r="AX155" s="15" t="s">
        <v>81</v>
      </c>
      <c r="AY155" s="199" t="s">
        <v>122</v>
      </c>
    </row>
    <row r="156" s="2" customFormat="1" ht="6.96" customHeight="1">
      <c r="A156" s="38"/>
      <c r="B156" s="55"/>
      <c r="C156" s="56"/>
      <c r="D156" s="56"/>
      <c r="E156" s="56"/>
      <c r="F156" s="56"/>
      <c r="G156" s="56"/>
      <c r="H156" s="56"/>
      <c r="I156" s="56"/>
      <c r="J156" s="56"/>
      <c r="K156" s="56"/>
      <c r="L156" s="39"/>
      <c r="M156" s="38"/>
      <c r="O156" s="38"/>
      <c r="P156" s="38"/>
      <c r="Q156" s="38"/>
      <c r="R156" s="38"/>
      <c r="S156" s="38"/>
      <c r="T156" s="38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</row>
  </sheetData>
  <autoFilter ref="C84:K155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86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83</v>
      </c>
    </row>
    <row r="4" s="1" customFormat="1" ht="24.96" customHeight="1">
      <c r="B4" s="22"/>
      <c r="D4" s="23" t="s">
        <v>93</v>
      </c>
      <c r="L4" s="22"/>
      <c r="M4" s="114" t="s">
        <v>11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17</v>
      </c>
      <c r="L6" s="22"/>
    </row>
    <row r="7" s="1" customFormat="1" ht="16.5" customHeight="1">
      <c r="B7" s="22"/>
      <c r="E7" s="115" t="str">
        <f>'Rekapitulace stavby'!K6</f>
        <v>Vybudování parkovacích stání - Dílčí část 2 - Parkovací stání na ul.Žižkovská p.č.73/ k.ú. Dubina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94</v>
      </c>
      <c r="E8" s="38"/>
      <c r="F8" s="38"/>
      <c r="G8" s="38"/>
      <c r="H8" s="38"/>
      <c r="I8" s="38"/>
      <c r="J8" s="38"/>
      <c r="K8" s="38"/>
      <c r="L8" s="116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2" t="s">
        <v>204</v>
      </c>
      <c r="F9" s="38"/>
      <c r="G9" s="38"/>
      <c r="H9" s="38"/>
      <c r="I9" s="38"/>
      <c r="J9" s="38"/>
      <c r="K9" s="38"/>
      <c r="L9" s="116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116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19</v>
      </c>
      <c r="E11" s="38"/>
      <c r="F11" s="27" t="s">
        <v>20</v>
      </c>
      <c r="G11" s="38"/>
      <c r="H11" s="38"/>
      <c r="I11" s="32" t="s">
        <v>21</v>
      </c>
      <c r="J11" s="27" t="s">
        <v>3</v>
      </c>
      <c r="K11" s="38"/>
      <c r="L11" s="116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22</v>
      </c>
      <c r="E12" s="38"/>
      <c r="F12" s="27" t="s">
        <v>23</v>
      </c>
      <c r="G12" s="38"/>
      <c r="H12" s="38"/>
      <c r="I12" s="32" t="s">
        <v>24</v>
      </c>
      <c r="J12" s="64" t="str">
        <f>'Rekapitulace stavby'!AN8</f>
        <v>12. 4. 2021</v>
      </c>
      <c r="K12" s="38"/>
      <c r="L12" s="116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116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26</v>
      </c>
      <c r="E14" s="38"/>
      <c r="F14" s="38"/>
      <c r="G14" s="38"/>
      <c r="H14" s="38"/>
      <c r="I14" s="32" t="s">
        <v>27</v>
      </c>
      <c r="J14" s="27" t="s">
        <v>3</v>
      </c>
      <c r="K14" s="38"/>
      <c r="L14" s="116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28</v>
      </c>
      <c r="F15" s="38"/>
      <c r="G15" s="38"/>
      <c r="H15" s="38"/>
      <c r="I15" s="32" t="s">
        <v>29</v>
      </c>
      <c r="J15" s="27" t="s">
        <v>3</v>
      </c>
      <c r="K15" s="38"/>
      <c r="L15" s="116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116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30</v>
      </c>
      <c r="E17" s="38"/>
      <c r="F17" s="38"/>
      <c r="G17" s="38"/>
      <c r="H17" s="38"/>
      <c r="I17" s="32" t="s">
        <v>27</v>
      </c>
      <c r="J17" s="33" t="str">
        <f>'Rekapitulace stavby'!AN13</f>
        <v>Vyplň údaj</v>
      </c>
      <c r="K17" s="38"/>
      <c r="L17" s="116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29</v>
      </c>
      <c r="J18" s="33" t="str">
        <f>'Rekapitulace stavby'!AN14</f>
        <v>Vyplň údaj</v>
      </c>
      <c r="K18" s="38"/>
      <c r="L18" s="116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116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32</v>
      </c>
      <c r="E20" s="38"/>
      <c r="F20" s="38"/>
      <c r="G20" s="38"/>
      <c r="H20" s="38"/>
      <c r="I20" s="32" t="s">
        <v>27</v>
      </c>
      <c r="J20" s="27" t="s">
        <v>3</v>
      </c>
      <c r="K20" s="38"/>
      <c r="L20" s="116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33</v>
      </c>
      <c r="F21" s="38"/>
      <c r="G21" s="38"/>
      <c r="H21" s="38"/>
      <c r="I21" s="32" t="s">
        <v>29</v>
      </c>
      <c r="J21" s="27" t="s">
        <v>3</v>
      </c>
      <c r="K21" s="38"/>
      <c r="L21" s="116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116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35</v>
      </c>
      <c r="E23" s="38"/>
      <c r="F23" s="38"/>
      <c r="G23" s="38"/>
      <c r="H23" s="38"/>
      <c r="I23" s="32" t="s">
        <v>27</v>
      </c>
      <c r="J23" s="27" t="s">
        <v>3</v>
      </c>
      <c r="K23" s="38"/>
      <c r="L23" s="116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36</v>
      </c>
      <c r="F24" s="38"/>
      <c r="G24" s="38"/>
      <c r="H24" s="38"/>
      <c r="I24" s="32" t="s">
        <v>29</v>
      </c>
      <c r="J24" s="27" t="s">
        <v>3</v>
      </c>
      <c r="K24" s="38"/>
      <c r="L24" s="116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116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37</v>
      </c>
      <c r="E26" s="38"/>
      <c r="F26" s="38"/>
      <c r="G26" s="38"/>
      <c r="H26" s="38"/>
      <c r="I26" s="38"/>
      <c r="J26" s="38"/>
      <c r="K26" s="38"/>
      <c r="L26" s="116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17"/>
      <c r="B27" s="118"/>
      <c r="C27" s="117"/>
      <c r="D27" s="117"/>
      <c r="E27" s="36" t="s">
        <v>3</v>
      </c>
      <c r="F27" s="36"/>
      <c r="G27" s="36"/>
      <c r="H27" s="36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116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84"/>
      <c r="E29" s="84"/>
      <c r="F29" s="84"/>
      <c r="G29" s="84"/>
      <c r="H29" s="84"/>
      <c r="I29" s="84"/>
      <c r="J29" s="84"/>
      <c r="K29" s="84"/>
      <c r="L29" s="116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0" t="s">
        <v>39</v>
      </c>
      <c r="E30" s="38"/>
      <c r="F30" s="38"/>
      <c r="G30" s="38"/>
      <c r="H30" s="38"/>
      <c r="I30" s="38"/>
      <c r="J30" s="90">
        <f>ROUND(J90, 2)</f>
        <v>0</v>
      </c>
      <c r="K30" s="38"/>
      <c r="L30" s="116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84"/>
      <c r="E31" s="84"/>
      <c r="F31" s="84"/>
      <c r="G31" s="84"/>
      <c r="H31" s="84"/>
      <c r="I31" s="84"/>
      <c r="J31" s="84"/>
      <c r="K31" s="84"/>
      <c r="L31" s="116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41</v>
      </c>
      <c r="G32" s="38"/>
      <c r="H32" s="38"/>
      <c r="I32" s="43" t="s">
        <v>40</v>
      </c>
      <c r="J32" s="43" t="s">
        <v>42</v>
      </c>
      <c r="K32" s="38"/>
      <c r="L32" s="116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1" t="s">
        <v>43</v>
      </c>
      <c r="E33" s="32" t="s">
        <v>44</v>
      </c>
      <c r="F33" s="122">
        <f>ROUND((SUM(BE90:BE431)),  2)</f>
        <v>0</v>
      </c>
      <c r="G33" s="38"/>
      <c r="H33" s="38"/>
      <c r="I33" s="123">
        <v>0.20999999999999999</v>
      </c>
      <c r="J33" s="122">
        <f>ROUND(((SUM(BE90:BE431))*I33),  2)</f>
        <v>0</v>
      </c>
      <c r="K33" s="38"/>
      <c r="L33" s="116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45</v>
      </c>
      <c r="F34" s="122">
        <f>ROUND((SUM(BF90:BF431)),  2)</f>
        <v>0</v>
      </c>
      <c r="G34" s="38"/>
      <c r="H34" s="38"/>
      <c r="I34" s="123">
        <v>0.14999999999999999</v>
      </c>
      <c r="J34" s="122">
        <f>ROUND(((SUM(BF90:BF431))*I34),  2)</f>
        <v>0</v>
      </c>
      <c r="K34" s="38"/>
      <c r="L34" s="116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46</v>
      </c>
      <c r="F35" s="122">
        <f>ROUND((SUM(BG90:BG431)),  2)</f>
        <v>0</v>
      </c>
      <c r="G35" s="38"/>
      <c r="H35" s="38"/>
      <c r="I35" s="123">
        <v>0.20999999999999999</v>
      </c>
      <c r="J35" s="122">
        <f>0</f>
        <v>0</v>
      </c>
      <c r="K35" s="38"/>
      <c r="L35" s="116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47</v>
      </c>
      <c r="F36" s="122">
        <f>ROUND((SUM(BH90:BH431)),  2)</f>
        <v>0</v>
      </c>
      <c r="G36" s="38"/>
      <c r="H36" s="38"/>
      <c r="I36" s="123">
        <v>0.14999999999999999</v>
      </c>
      <c r="J36" s="122">
        <f>0</f>
        <v>0</v>
      </c>
      <c r="K36" s="38"/>
      <c r="L36" s="116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48</v>
      </c>
      <c r="F37" s="122">
        <f>ROUND((SUM(BI90:BI431)),  2)</f>
        <v>0</v>
      </c>
      <c r="G37" s="38"/>
      <c r="H37" s="38"/>
      <c r="I37" s="123">
        <v>0</v>
      </c>
      <c r="J37" s="122">
        <f>0</f>
        <v>0</v>
      </c>
      <c r="K37" s="38"/>
      <c r="L37" s="116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116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4"/>
      <c r="D39" s="125" t="s">
        <v>49</v>
      </c>
      <c r="E39" s="76"/>
      <c r="F39" s="76"/>
      <c r="G39" s="126" t="s">
        <v>50</v>
      </c>
      <c r="H39" s="127" t="s">
        <v>51</v>
      </c>
      <c r="I39" s="76"/>
      <c r="J39" s="128">
        <f>SUM(J30:J37)</f>
        <v>0</v>
      </c>
      <c r="K39" s="129"/>
      <c r="L39" s="116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55"/>
      <c r="C40" s="56"/>
      <c r="D40" s="56"/>
      <c r="E40" s="56"/>
      <c r="F40" s="56"/>
      <c r="G40" s="56"/>
      <c r="H40" s="56"/>
      <c r="I40" s="56"/>
      <c r="J40" s="56"/>
      <c r="K40" s="56"/>
      <c r="L40" s="116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57"/>
      <c r="C44" s="58"/>
      <c r="D44" s="58"/>
      <c r="E44" s="58"/>
      <c r="F44" s="58"/>
      <c r="G44" s="58"/>
      <c r="H44" s="58"/>
      <c r="I44" s="58"/>
      <c r="J44" s="58"/>
      <c r="K44" s="58"/>
      <c r="L44" s="116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96</v>
      </c>
      <c r="D45" s="38"/>
      <c r="E45" s="38"/>
      <c r="F45" s="38"/>
      <c r="G45" s="38"/>
      <c r="H45" s="38"/>
      <c r="I45" s="38"/>
      <c r="J45" s="38"/>
      <c r="K45" s="38"/>
      <c r="L45" s="116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38"/>
      <c r="D46" s="38"/>
      <c r="E46" s="38"/>
      <c r="F46" s="38"/>
      <c r="G46" s="38"/>
      <c r="H46" s="38"/>
      <c r="I46" s="38"/>
      <c r="J46" s="38"/>
      <c r="K46" s="38"/>
      <c r="L46" s="116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17</v>
      </c>
      <c r="D47" s="38"/>
      <c r="E47" s="38"/>
      <c r="F47" s="38"/>
      <c r="G47" s="38"/>
      <c r="H47" s="38"/>
      <c r="I47" s="38"/>
      <c r="J47" s="38"/>
      <c r="K47" s="38"/>
      <c r="L47" s="116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38"/>
      <c r="D48" s="38"/>
      <c r="E48" s="115" t="str">
        <f>E7</f>
        <v>Vybudování parkovacích stání - Dílčí část 2 - Parkovací stání na ul.Žižkovská p.č.73/ k.ú. Dubina</v>
      </c>
      <c r="F48" s="32"/>
      <c r="G48" s="32"/>
      <c r="H48" s="32"/>
      <c r="I48" s="38"/>
      <c r="J48" s="38"/>
      <c r="K48" s="38"/>
      <c r="L48" s="116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94</v>
      </c>
      <c r="D49" s="38"/>
      <c r="E49" s="38"/>
      <c r="F49" s="38"/>
      <c r="G49" s="38"/>
      <c r="H49" s="38"/>
      <c r="I49" s="38"/>
      <c r="J49" s="38"/>
      <c r="K49" s="38"/>
      <c r="L49" s="116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38"/>
      <c r="D50" s="38"/>
      <c r="E50" s="62" t="str">
        <f>E9</f>
        <v>C 101 - Parkoviště</v>
      </c>
      <c r="F50" s="38"/>
      <c r="G50" s="38"/>
      <c r="H50" s="38"/>
      <c r="I50" s="38"/>
      <c r="J50" s="38"/>
      <c r="K50" s="38"/>
      <c r="L50" s="116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38"/>
      <c r="D51" s="38"/>
      <c r="E51" s="38"/>
      <c r="F51" s="38"/>
      <c r="G51" s="38"/>
      <c r="H51" s="38"/>
      <c r="I51" s="38"/>
      <c r="J51" s="38"/>
      <c r="K51" s="38"/>
      <c r="L51" s="116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22</v>
      </c>
      <c r="D52" s="38"/>
      <c r="E52" s="38"/>
      <c r="F52" s="27" t="str">
        <f>F12</f>
        <v>Dubina u Ostravy</v>
      </c>
      <c r="G52" s="38"/>
      <c r="H52" s="38"/>
      <c r="I52" s="32" t="s">
        <v>24</v>
      </c>
      <c r="J52" s="64" t="str">
        <f>IF(J12="","",J12)</f>
        <v>12. 4. 2021</v>
      </c>
      <c r="K52" s="38"/>
      <c r="L52" s="116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38"/>
      <c r="D53" s="38"/>
      <c r="E53" s="38"/>
      <c r="F53" s="38"/>
      <c r="G53" s="38"/>
      <c r="H53" s="38"/>
      <c r="I53" s="38"/>
      <c r="J53" s="38"/>
      <c r="K53" s="38"/>
      <c r="L53" s="116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26</v>
      </c>
      <c r="D54" s="38"/>
      <c r="E54" s="38"/>
      <c r="F54" s="27" t="str">
        <f>E15</f>
        <v>SMO Městský obvod Ostrava - Jih</v>
      </c>
      <c r="G54" s="38"/>
      <c r="H54" s="38"/>
      <c r="I54" s="32" t="s">
        <v>32</v>
      </c>
      <c r="J54" s="36" t="str">
        <f>E21</f>
        <v>IVITAS, a.s.</v>
      </c>
      <c r="K54" s="38"/>
      <c r="L54" s="116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30</v>
      </c>
      <c r="D55" s="38"/>
      <c r="E55" s="38"/>
      <c r="F55" s="27" t="str">
        <f>IF(E18="","",E18)</f>
        <v>Vyplň údaj</v>
      </c>
      <c r="G55" s="38"/>
      <c r="H55" s="38"/>
      <c r="I55" s="32" t="s">
        <v>35</v>
      </c>
      <c r="J55" s="36" t="str">
        <f>E24</f>
        <v>Jindřich Jansa</v>
      </c>
      <c r="K55" s="38"/>
      <c r="L55" s="116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38"/>
      <c r="D56" s="38"/>
      <c r="E56" s="38"/>
      <c r="F56" s="38"/>
      <c r="G56" s="38"/>
      <c r="H56" s="38"/>
      <c r="I56" s="38"/>
      <c r="J56" s="38"/>
      <c r="K56" s="38"/>
      <c r="L56" s="116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30" t="s">
        <v>97</v>
      </c>
      <c r="D57" s="124"/>
      <c r="E57" s="124"/>
      <c r="F57" s="124"/>
      <c r="G57" s="124"/>
      <c r="H57" s="124"/>
      <c r="I57" s="124"/>
      <c r="J57" s="131" t="s">
        <v>98</v>
      </c>
      <c r="K57" s="124"/>
      <c r="L57" s="116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38"/>
      <c r="D58" s="38"/>
      <c r="E58" s="38"/>
      <c r="F58" s="38"/>
      <c r="G58" s="38"/>
      <c r="H58" s="38"/>
      <c r="I58" s="38"/>
      <c r="J58" s="38"/>
      <c r="K58" s="38"/>
      <c r="L58" s="116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32" t="s">
        <v>71</v>
      </c>
      <c r="D59" s="38"/>
      <c r="E59" s="38"/>
      <c r="F59" s="38"/>
      <c r="G59" s="38"/>
      <c r="H59" s="38"/>
      <c r="I59" s="38"/>
      <c r="J59" s="90">
        <f>J90</f>
        <v>0</v>
      </c>
      <c r="K59" s="38"/>
      <c r="L59" s="116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9" t="s">
        <v>99</v>
      </c>
    </row>
    <row r="60" s="9" customFormat="1" ht="24.96" customHeight="1">
      <c r="A60" s="9"/>
      <c r="B60" s="133"/>
      <c r="C60" s="9"/>
      <c r="D60" s="134" t="s">
        <v>205</v>
      </c>
      <c r="E60" s="135"/>
      <c r="F60" s="135"/>
      <c r="G60" s="135"/>
      <c r="H60" s="135"/>
      <c r="I60" s="135"/>
      <c r="J60" s="136">
        <f>J91</f>
        <v>0</v>
      </c>
      <c r="K60" s="9"/>
      <c r="L60" s="13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7"/>
      <c r="C61" s="10"/>
      <c r="D61" s="138" t="s">
        <v>206</v>
      </c>
      <c r="E61" s="139"/>
      <c r="F61" s="139"/>
      <c r="G61" s="139"/>
      <c r="H61" s="139"/>
      <c r="I61" s="139"/>
      <c r="J61" s="140">
        <f>J92</f>
        <v>0</v>
      </c>
      <c r="K61" s="10"/>
      <c r="L61" s="13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7"/>
      <c r="C62" s="10"/>
      <c r="D62" s="138" t="s">
        <v>207</v>
      </c>
      <c r="E62" s="139"/>
      <c r="F62" s="139"/>
      <c r="G62" s="139"/>
      <c r="H62" s="139"/>
      <c r="I62" s="139"/>
      <c r="J62" s="140">
        <f>J213</f>
        <v>0</v>
      </c>
      <c r="K62" s="10"/>
      <c r="L62" s="13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37"/>
      <c r="C63" s="10"/>
      <c r="D63" s="138" t="s">
        <v>208</v>
      </c>
      <c r="E63" s="139"/>
      <c r="F63" s="139"/>
      <c r="G63" s="139"/>
      <c r="H63" s="139"/>
      <c r="I63" s="139"/>
      <c r="J63" s="140">
        <f>J242</f>
        <v>0</v>
      </c>
      <c r="K63" s="10"/>
      <c r="L63" s="13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37"/>
      <c r="C64" s="10"/>
      <c r="D64" s="138" t="s">
        <v>209</v>
      </c>
      <c r="E64" s="139"/>
      <c r="F64" s="139"/>
      <c r="G64" s="139"/>
      <c r="H64" s="139"/>
      <c r="I64" s="139"/>
      <c r="J64" s="140">
        <f>J249</f>
        <v>0</v>
      </c>
      <c r="K64" s="10"/>
      <c r="L64" s="13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37"/>
      <c r="C65" s="10"/>
      <c r="D65" s="138" t="s">
        <v>210</v>
      </c>
      <c r="E65" s="139"/>
      <c r="F65" s="139"/>
      <c r="G65" s="139"/>
      <c r="H65" s="139"/>
      <c r="I65" s="139"/>
      <c r="J65" s="140">
        <f>J302</f>
        <v>0</v>
      </c>
      <c r="K65" s="10"/>
      <c r="L65" s="13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37"/>
      <c r="C66" s="10"/>
      <c r="D66" s="138" t="s">
        <v>211</v>
      </c>
      <c r="E66" s="139"/>
      <c r="F66" s="139"/>
      <c r="G66" s="139"/>
      <c r="H66" s="139"/>
      <c r="I66" s="139"/>
      <c r="J66" s="140">
        <f>J305</f>
        <v>0</v>
      </c>
      <c r="K66" s="10"/>
      <c r="L66" s="13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37"/>
      <c r="C67" s="10"/>
      <c r="D67" s="138" t="s">
        <v>212</v>
      </c>
      <c r="E67" s="139"/>
      <c r="F67" s="139"/>
      <c r="G67" s="139"/>
      <c r="H67" s="139"/>
      <c r="I67" s="139"/>
      <c r="J67" s="140">
        <f>J384</f>
        <v>0</v>
      </c>
      <c r="K67" s="10"/>
      <c r="L67" s="13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37"/>
      <c r="C68" s="10"/>
      <c r="D68" s="138" t="s">
        <v>213</v>
      </c>
      <c r="E68" s="139"/>
      <c r="F68" s="139"/>
      <c r="G68" s="139"/>
      <c r="H68" s="139"/>
      <c r="I68" s="139"/>
      <c r="J68" s="140">
        <f>J392</f>
        <v>0</v>
      </c>
      <c r="K68" s="10"/>
      <c r="L68" s="13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33"/>
      <c r="C69" s="9"/>
      <c r="D69" s="134" t="s">
        <v>214</v>
      </c>
      <c r="E69" s="135"/>
      <c r="F69" s="135"/>
      <c r="G69" s="135"/>
      <c r="H69" s="135"/>
      <c r="I69" s="135"/>
      <c r="J69" s="136">
        <f>J395</f>
        <v>0</v>
      </c>
      <c r="K69" s="9"/>
      <c r="L69" s="133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37"/>
      <c r="C70" s="10"/>
      <c r="D70" s="138" t="s">
        <v>215</v>
      </c>
      <c r="E70" s="139"/>
      <c r="F70" s="139"/>
      <c r="G70" s="139"/>
      <c r="H70" s="139"/>
      <c r="I70" s="139"/>
      <c r="J70" s="140">
        <f>J396</f>
        <v>0</v>
      </c>
      <c r="K70" s="10"/>
      <c r="L70" s="13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8"/>
      <c r="B71" s="39"/>
      <c r="C71" s="38"/>
      <c r="D71" s="38"/>
      <c r="E71" s="38"/>
      <c r="F71" s="38"/>
      <c r="G71" s="38"/>
      <c r="H71" s="38"/>
      <c r="I71" s="38"/>
      <c r="J71" s="38"/>
      <c r="K71" s="38"/>
      <c r="L71" s="116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55"/>
      <c r="C72" s="56"/>
      <c r="D72" s="56"/>
      <c r="E72" s="56"/>
      <c r="F72" s="56"/>
      <c r="G72" s="56"/>
      <c r="H72" s="56"/>
      <c r="I72" s="56"/>
      <c r="J72" s="56"/>
      <c r="K72" s="56"/>
      <c r="L72" s="116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6" s="2" customFormat="1" ht="6.96" customHeight="1">
      <c r="A76" s="38"/>
      <c r="B76" s="57"/>
      <c r="C76" s="58"/>
      <c r="D76" s="58"/>
      <c r="E76" s="58"/>
      <c r="F76" s="58"/>
      <c r="G76" s="58"/>
      <c r="H76" s="58"/>
      <c r="I76" s="58"/>
      <c r="J76" s="58"/>
      <c r="K76" s="58"/>
      <c r="L76" s="116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106</v>
      </c>
      <c r="D77" s="38"/>
      <c r="E77" s="38"/>
      <c r="F77" s="38"/>
      <c r="G77" s="38"/>
      <c r="H77" s="38"/>
      <c r="I77" s="38"/>
      <c r="J77" s="38"/>
      <c r="K77" s="38"/>
      <c r="L77" s="116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38"/>
      <c r="D78" s="38"/>
      <c r="E78" s="38"/>
      <c r="F78" s="38"/>
      <c r="G78" s="38"/>
      <c r="H78" s="38"/>
      <c r="I78" s="38"/>
      <c r="J78" s="38"/>
      <c r="K78" s="38"/>
      <c r="L78" s="116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17</v>
      </c>
      <c r="D79" s="38"/>
      <c r="E79" s="38"/>
      <c r="F79" s="38"/>
      <c r="G79" s="38"/>
      <c r="H79" s="38"/>
      <c r="I79" s="38"/>
      <c r="J79" s="38"/>
      <c r="K79" s="38"/>
      <c r="L79" s="116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38"/>
      <c r="D80" s="38"/>
      <c r="E80" s="115" t="str">
        <f>E7</f>
        <v>Vybudování parkovacích stání - Dílčí část 2 - Parkovací stání na ul.Žižkovská p.č.73/ k.ú. Dubina</v>
      </c>
      <c r="F80" s="32"/>
      <c r="G80" s="32"/>
      <c r="H80" s="32"/>
      <c r="I80" s="38"/>
      <c r="J80" s="38"/>
      <c r="K80" s="38"/>
      <c r="L80" s="116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94</v>
      </c>
      <c r="D81" s="38"/>
      <c r="E81" s="38"/>
      <c r="F81" s="38"/>
      <c r="G81" s="38"/>
      <c r="H81" s="38"/>
      <c r="I81" s="38"/>
      <c r="J81" s="38"/>
      <c r="K81" s="38"/>
      <c r="L81" s="116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38"/>
      <c r="D82" s="38"/>
      <c r="E82" s="62" t="str">
        <f>E9</f>
        <v>C 101 - Parkoviště</v>
      </c>
      <c r="F82" s="38"/>
      <c r="G82" s="38"/>
      <c r="H82" s="38"/>
      <c r="I82" s="38"/>
      <c r="J82" s="38"/>
      <c r="K82" s="38"/>
      <c r="L82" s="116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116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22</v>
      </c>
      <c r="D84" s="38"/>
      <c r="E84" s="38"/>
      <c r="F84" s="27" t="str">
        <f>F12</f>
        <v>Dubina u Ostravy</v>
      </c>
      <c r="G84" s="38"/>
      <c r="H84" s="38"/>
      <c r="I84" s="32" t="s">
        <v>24</v>
      </c>
      <c r="J84" s="64" t="str">
        <f>IF(J12="","",J12)</f>
        <v>12. 4. 2021</v>
      </c>
      <c r="K84" s="38"/>
      <c r="L84" s="116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38"/>
      <c r="D85" s="38"/>
      <c r="E85" s="38"/>
      <c r="F85" s="38"/>
      <c r="G85" s="38"/>
      <c r="H85" s="38"/>
      <c r="I85" s="38"/>
      <c r="J85" s="38"/>
      <c r="K85" s="38"/>
      <c r="L85" s="116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26</v>
      </c>
      <c r="D86" s="38"/>
      <c r="E86" s="38"/>
      <c r="F86" s="27" t="str">
        <f>E15</f>
        <v>SMO Městský obvod Ostrava - Jih</v>
      </c>
      <c r="G86" s="38"/>
      <c r="H86" s="38"/>
      <c r="I86" s="32" t="s">
        <v>32</v>
      </c>
      <c r="J86" s="36" t="str">
        <f>E21</f>
        <v>IVITAS, a.s.</v>
      </c>
      <c r="K86" s="38"/>
      <c r="L86" s="116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30</v>
      </c>
      <c r="D87" s="38"/>
      <c r="E87" s="38"/>
      <c r="F87" s="27" t="str">
        <f>IF(E18="","",E18)</f>
        <v>Vyplň údaj</v>
      </c>
      <c r="G87" s="38"/>
      <c r="H87" s="38"/>
      <c r="I87" s="32" t="s">
        <v>35</v>
      </c>
      <c r="J87" s="36" t="str">
        <f>E24</f>
        <v>Jindřich Jansa</v>
      </c>
      <c r="K87" s="38"/>
      <c r="L87" s="116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116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41"/>
      <c r="B89" s="142"/>
      <c r="C89" s="143" t="s">
        <v>107</v>
      </c>
      <c r="D89" s="144" t="s">
        <v>58</v>
      </c>
      <c r="E89" s="144" t="s">
        <v>54</v>
      </c>
      <c r="F89" s="144" t="s">
        <v>55</v>
      </c>
      <c r="G89" s="144" t="s">
        <v>108</v>
      </c>
      <c r="H89" s="144" t="s">
        <v>109</v>
      </c>
      <c r="I89" s="144" t="s">
        <v>110</v>
      </c>
      <c r="J89" s="144" t="s">
        <v>98</v>
      </c>
      <c r="K89" s="145" t="s">
        <v>111</v>
      </c>
      <c r="L89" s="146"/>
      <c r="M89" s="80" t="s">
        <v>3</v>
      </c>
      <c r="N89" s="81" t="s">
        <v>43</v>
      </c>
      <c r="O89" s="81" t="s">
        <v>112</v>
      </c>
      <c r="P89" s="81" t="s">
        <v>113</v>
      </c>
      <c r="Q89" s="81" t="s">
        <v>114</v>
      </c>
      <c r="R89" s="81" t="s">
        <v>115</v>
      </c>
      <c r="S89" s="81" t="s">
        <v>116</v>
      </c>
      <c r="T89" s="82" t="s">
        <v>117</v>
      </c>
      <c r="U89" s="141"/>
      <c r="V89" s="141"/>
      <c r="W89" s="141"/>
      <c r="X89" s="141"/>
      <c r="Y89" s="141"/>
      <c r="Z89" s="141"/>
      <c r="AA89" s="141"/>
      <c r="AB89" s="141"/>
      <c r="AC89" s="141"/>
      <c r="AD89" s="141"/>
      <c r="AE89" s="141"/>
    </row>
    <row r="90" s="2" customFormat="1" ht="22.8" customHeight="1">
      <c r="A90" s="38"/>
      <c r="B90" s="39"/>
      <c r="C90" s="87" t="s">
        <v>118</v>
      </c>
      <c r="D90" s="38"/>
      <c r="E90" s="38"/>
      <c r="F90" s="38"/>
      <c r="G90" s="38"/>
      <c r="H90" s="38"/>
      <c r="I90" s="38"/>
      <c r="J90" s="147">
        <f>BK90</f>
        <v>0</v>
      </c>
      <c r="K90" s="38"/>
      <c r="L90" s="39"/>
      <c r="M90" s="83"/>
      <c r="N90" s="68"/>
      <c r="O90" s="84"/>
      <c r="P90" s="148">
        <f>P91+P395</f>
        <v>0</v>
      </c>
      <c r="Q90" s="84"/>
      <c r="R90" s="148">
        <f>R91+R395</f>
        <v>237.01819955999997</v>
      </c>
      <c r="S90" s="84"/>
      <c r="T90" s="149">
        <f>T91+T395</f>
        <v>4.4624999999999995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9" t="s">
        <v>72</v>
      </c>
      <c r="AU90" s="19" t="s">
        <v>99</v>
      </c>
      <c r="BK90" s="150">
        <f>BK91+BK395</f>
        <v>0</v>
      </c>
    </row>
    <row r="91" s="12" customFormat="1" ht="25.92" customHeight="1">
      <c r="A91" s="12"/>
      <c r="B91" s="151"/>
      <c r="C91" s="12"/>
      <c r="D91" s="152" t="s">
        <v>72</v>
      </c>
      <c r="E91" s="153" t="s">
        <v>216</v>
      </c>
      <c r="F91" s="153" t="s">
        <v>217</v>
      </c>
      <c r="G91" s="12"/>
      <c r="H91" s="12"/>
      <c r="I91" s="154"/>
      <c r="J91" s="155">
        <f>BK91</f>
        <v>0</v>
      </c>
      <c r="K91" s="12"/>
      <c r="L91" s="151"/>
      <c r="M91" s="156"/>
      <c r="N91" s="157"/>
      <c r="O91" s="157"/>
      <c r="P91" s="158">
        <f>P92+P213+P242+P249+P302+P305+P384+P392</f>
        <v>0</v>
      </c>
      <c r="Q91" s="157"/>
      <c r="R91" s="158">
        <f>R92+R213+R242+R249+R302+R305+R384+R392</f>
        <v>231.84047955999998</v>
      </c>
      <c r="S91" s="157"/>
      <c r="T91" s="159">
        <f>T92+T213+T242+T249+T302+T305+T384+T392</f>
        <v>4.4624999999999995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52" t="s">
        <v>81</v>
      </c>
      <c r="AT91" s="160" t="s">
        <v>72</v>
      </c>
      <c r="AU91" s="160" t="s">
        <v>73</v>
      </c>
      <c r="AY91" s="152" t="s">
        <v>122</v>
      </c>
      <c r="BK91" s="161">
        <f>BK92+BK213+BK242+BK249+BK302+BK305+BK384+BK392</f>
        <v>0</v>
      </c>
    </row>
    <row r="92" s="12" customFormat="1" ht="22.8" customHeight="1">
      <c r="A92" s="12"/>
      <c r="B92" s="151"/>
      <c r="C92" s="12"/>
      <c r="D92" s="152" t="s">
        <v>72</v>
      </c>
      <c r="E92" s="162" t="s">
        <v>81</v>
      </c>
      <c r="F92" s="162" t="s">
        <v>218</v>
      </c>
      <c r="G92" s="12"/>
      <c r="H92" s="12"/>
      <c r="I92" s="154"/>
      <c r="J92" s="163">
        <f>BK92</f>
        <v>0</v>
      </c>
      <c r="K92" s="12"/>
      <c r="L92" s="151"/>
      <c r="M92" s="156"/>
      <c r="N92" s="157"/>
      <c r="O92" s="157"/>
      <c r="P92" s="158">
        <f>SUM(P93:P212)</f>
        <v>0</v>
      </c>
      <c r="Q92" s="157"/>
      <c r="R92" s="158">
        <f>SUM(R93:R212)</f>
        <v>13.112106000000001</v>
      </c>
      <c r="S92" s="157"/>
      <c r="T92" s="159">
        <f>SUM(T93:T212)</f>
        <v>4.4624999999999995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52" t="s">
        <v>81</v>
      </c>
      <c r="AT92" s="160" t="s">
        <v>72</v>
      </c>
      <c r="AU92" s="160" t="s">
        <v>81</v>
      </c>
      <c r="AY92" s="152" t="s">
        <v>122</v>
      </c>
      <c r="BK92" s="161">
        <f>SUM(BK93:BK212)</f>
        <v>0</v>
      </c>
    </row>
    <row r="93" s="2" customFormat="1" ht="14.4" customHeight="1">
      <c r="A93" s="38"/>
      <c r="B93" s="164"/>
      <c r="C93" s="165" t="s">
        <v>81</v>
      </c>
      <c r="D93" s="165" t="s">
        <v>125</v>
      </c>
      <c r="E93" s="166" t="s">
        <v>219</v>
      </c>
      <c r="F93" s="167" t="s">
        <v>220</v>
      </c>
      <c r="G93" s="168" t="s">
        <v>221</v>
      </c>
      <c r="H93" s="169">
        <v>10.5</v>
      </c>
      <c r="I93" s="170"/>
      <c r="J93" s="171">
        <f>ROUND(I93*H93,2)</f>
        <v>0</v>
      </c>
      <c r="K93" s="167" t="s">
        <v>129</v>
      </c>
      <c r="L93" s="39"/>
      <c r="M93" s="172" t="s">
        <v>3</v>
      </c>
      <c r="N93" s="173" t="s">
        <v>44</v>
      </c>
      <c r="O93" s="72"/>
      <c r="P93" s="174">
        <f>O93*H93</f>
        <v>0</v>
      </c>
      <c r="Q93" s="174">
        <v>0</v>
      </c>
      <c r="R93" s="174">
        <f>Q93*H93</f>
        <v>0</v>
      </c>
      <c r="S93" s="174">
        <v>0.42499999999999999</v>
      </c>
      <c r="T93" s="175">
        <f>S93*H93</f>
        <v>4.4624999999999995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176" t="s">
        <v>136</v>
      </c>
      <c r="AT93" s="176" t="s">
        <v>125</v>
      </c>
      <c r="AU93" s="176" t="s">
        <v>83</v>
      </c>
      <c r="AY93" s="19" t="s">
        <v>122</v>
      </c>
      <c r="BE93" s="177">
        <f>IF(N93="základní",J93,0)</f>
        <v>0</v>
      </c>
      <c r="BF93" s="177">
        <f>IF(N93="snížená",J93,0)</f>
        <v>0</v>
      </c>
      <c r="BG93" s="177">
        <f>IF(N93="zákl. přenesená",J93,0)</f>
        <v>0</v>
      </c>
      <c r="BH93" s="177">
        <f>IF(N93="sníž. přenesená",J93,0)</f>
        <v>0</v>
      </c>
      <c r="BI93" s="177">
        <f>IF(N93="nulová",J93,0)</f>
        <v>0</v>
      </c>
      <c r="BJ93" s="19" t="s">
        <v>81</v>
      </c>
      <c r="BK93" s="177">
        <f>ROUND(I93*H93,2)</f>
        <v>0</v>
      </c>
      <c r="BL93" s="19" t="s">
        <v>136</v>
      </c>
      <c r="BM93" s="176" t="s">
        <v>222</v>
      </c>
    </row>
    <row r="94" s="2" customFormat="1">
      <c r="A94" s="38"/>
      <c r="B94" s="39"/>
      <c r="C94" s="38"/>
      <c r="D94" s="178" t="s">
        <v>132</v>
      </c>
      <c r="E94" s="38"/>
      <c r="F94" s="179" t="s">
        <v>223</v>
      </c>
      <c r="G94" s="38"/>
      <c r="H94" s="38"/>
      <c r="I94" s="180"/>
      <c r="J94" s="38"/>
      <c r="K94" s="38"/>
      <c r="L94" s="39"/>
      <c r="M94" s="181"/>
      <c r="N94" s="182"/>
      <c r="O94" s="72"/>
      <c r="P94" s="72"/>
      <c r="Q94" s="72"/>
      <c r="R94" s="72"/>
      <c r="S94" s="72"/>
      <c r="T94" s="73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9" t="s">
        <v>132</v>
      </c>
      <c r="AU94" s="19" t="s">
        <v>83</v>
      </c>
    </row>
    <row r="95" s="13" customFormat="1">
      <c r="A95" s="13"/>
      <c r="B95" s="183"/>
      <c r="C95" s="13"/>
      <c r="D95" s="178" t="s">
        <v>133</v>
      </c>
      <c r="E95" s="184" t="s">
        <v>3</v>
      </c>
      <c r="F95" s="185" t="s">
        <v>224</v>
      </c>
      <c r="G95" s="13"/>
      <c r="H95" s="184" t="s">
        <v>3</v>
      </c>
      <c r="I95" s="186"/>
      <c r="J95" s="13"/>
      <c r="K95" s="13"/>
      <c r="L95" s="183"/>
      <c r="M95" s="187"/>
      <c r="N95" s="188"/>
      <c r="O95" s="188"/>
      <c r="P95" s="188"/>
      <c r="Q95" s="188"/>
      <c r="R95" s="188"/>
      <c r="S95" s="188"/>
      <c r="T95" s="189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184" t="s">
        <v>133</v>
      </c>
      <c r="AU95" s="184" t="s">
        <v>83</v>
      </c>
      <c r="AV95" s="13" t="s">
        <v>81</v>
      </c>
      <c r="AW95" s="13" t="s">
        <v>34</v>
      </c>
      <c r="AX95" s="13" t="s">
        <v>73</v>
      </c>
      <c r="AY95" s="184" t="s">
        <v>122</v>
      </c>
    </row>
    <row r="96" s="13" customFormat="1">
      <c r="A96" s="13"/>
      <c r="B96" s="183"/>
      <c r="C96" s="13"/>
      <c r="D96" s="178" t="s">
        <v>133</v>
      </c>
      <c r="E96" s="184" t="s">
        <v>3</v>
      </c>
      <c r="F96" s="185" t="s">
        <v>225</v>
      </c>
      <c r="G96" s="13"/>
      <c r="H96" s="184" t="s">
        <v>3</v>
      </c>
      <c r="I96" s="186"/>
      <c r="J96" s="13"/>
      <c r="K96" s="13"/>
      <c r="L96" s="183"/>
      <c r="M96" s="187"/>
      <c r="N96" s="188"/>
      <c r="O96" s="188"/>
      <c r="P96" s="188"/>
      <c r="Q96" s="188"/>
      <c r="R96" s="188"/>
      <c r="S96" s="188"/>
      <c r="T96" s="189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184" t="s">
        <v>133</v>
      </c>
      <c r="AU96" s="184" t="s">
        <v>83</v>
      </c>
      <c r="AV96" s="13" t="s">
        <v>81</v>
      </c>
      <c r="AW96" s="13" t="s">
        <v>34</v>
      </c>
      <c r="AX96" s="13" t="s">
        <v>73</v>
      </c>
      <c r="AY96" s="184" t="s">
        <v>122</v>
      </c>
    </row>
    <row r="97" s="14" customFormat="1">
      <c r="A97" s="14"/>
      <c r="B97" s="190"/>
      <c r="C97" s="14"/>
      <c r="D97" s="178" t="s">
        <v>133</v>
      </c>
      <c r="E97" s="191" t="s">
        <v>3</v>
      </c>
      <c r="F97" s="192" t="s">
        <v>226</v>
      </c>
      <c r="G97" s="14"/>
      <c r="H97" s="193">
        <v>10.5</v>
      </c>
      <c r="I97" s="194"/>
      <c r="J97" s="14"/>
      <c r="K97" s="14"/>
      <c r="L97" s="190"/>
      <c r="M97" s="195"/>
      <c r="N97" s="196"/>
      <c r="O97" s="196"/>
      <c r="P97" s="196"/>
      <c r="Q97" s="196"/>
      <c r="R97" s="196"/>
      <c r="S97" s="196"/>
      <c r="T97" s="197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191" t="s">
        <v>133</v>
      </c>
      <c r="AU97" s="191" t="s">
        <v>83</v>
      </c>
      <c r="AV97" s="14" t="s">
        <v>83</v>
      </c>
      <c r="AW97" s="14" t="s">
        <v>34</v>
      </c>
      <c r="AX97" s="14" t="s">
        <v>73</v>
      </c>
      <c r="AY97" s="191" t="s">
        <v>122</v>
      </c>
    </row>
    <row r="98" s="15" customFormat="1">
      <c r="A98" s="15"/>
      <c r="B98" s="198"/>
      <c r="C98" s="15"/>
      <c r="D98" s="178" t="s">
        <v>133</v>
      </c>
      <c r="E98" s="199" t="s">
        <v>3</v>
      </c>
      <c r="F98" s="200" t="s">
        <v>135</v>
      </c>
      <c r="G98" s="15"/>
      <c r="H98" s="201">
        <v>10.5</v>
      </c>
      <c r="I98" s="202"/>
      <c r="J98" s="15"/>
      <c r="K98" s="15"/>
      <c r="L98" s="198"/>
      <c r="M98" s="203"/>
      <c r="N98" s="204"/>
      <c r="O98" s="204"/>
      <c r="P98" s="204"/>
      <c r="Q98" s="204"/>
      <c r="R98" s="204"/>
      <c r="S98" s="204"/>
      <c r="T98" s="20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199" t="s">
        <v>133</v>
      </c>
      <c r="AU98" s="199" t="s">
        <v>83</v>
      </c>
      <c r="AV98" s="15" t="s">
        <v>136</v>
      </c>
      <c r="AW98" s="15" t="s">
        <v>34</v>
      </c>
      <c r="AX98" s="15" t="s">
        <v>81</v>
      </c>
      <c r="AY98" s="199" t="s">
        <v>122</v>
      </c>
    </row>
    <row r="99" s="2" customFormat="1" ht="14.4" customHeight="1">
      <c r="A99" s="38"/>
      <c r="B99" s="164"/>
      <c r="C99" s="165" t="s">
        <v>83</v>
      </c>
      <c r="D99" s="165" t="s">
        <v>125</v>
      </c>
      <c r="E99" s="166" t="s">
        <v>227</v>
      </c>
      <c r="F99" s="167" t="s">
        <v>228</v>
      </c>
      <c r="G99" s="168" t="s">
        <v>221</v>
      </c>
      <c r="H99" s="169">
        <v>683</v>
      </c>
      <c r="I99" s="170"/>
      <c r="J99" s="171">
        <f>ROUND(I99*H99,2)</f>
        <v>0</v>
      </c>
      <c r="K99" s="167" t="s">
        <v>129</v>
      </c>
      <c r="L99" s="39"/>
      <c r="M99" s="172" t="s">
        <v>3</v>
      </c>
      <c r="N99" s="173" t="s">
        <v>44</v>
      </c>
      <c r="O99" s="72"/>
      <c r="P99" s="174">
        <f>O99*H99</f>
        <v>0</v>
      </c>
      <c r="Q99" s="174">
        <v>0</v>
      </c>
      <c r="R99" s="174">
        <f>Q99*H99</f>
        <v>0</v>
      </c>
      <c r="S99" s="174">
        <v>0</v>
      </c>
      <c r="T99" s="175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176" t="s">
        <v>136</v>
      </c>
      <c r="AT99" s="176" t="s">
        <v>125</v>
      </c>
      <c r="AU99" s="176" t="s">
        <v>83</v>
      </c>
      <c r="AY99" s="19" t="s">
        <v>122</v>
      </c>
      <c r="BE99" s="177">
        <f>IF(N99="základní",J99,0)</f>
        <v>0</v>
      </c>
      <c r="BF99" s="177">
        <f>IF(N99="snížená",J99,0)</f>
        <v>0</v>
      </c>
      <c r="BG99" s="177">
        <f>IF(N99="zákl. přenesená",J99,0)</f>
        <v>0</v>
      </c>
      <c r="BH99" s="177">
        <f>IF(N99="sníž. přenesená",J99,0)</f>
        <v>0</v>
      </c>
      <c r="BI99" s="177">
        <f>IF(N99="nulová",J99,0)</f>
        <v>0</v>
      </c>
      <c r="BJ99" s="19" t="s">
        <v>81</v>
      </c>
      <c r="BK99" s="177">
        <f>ROUND(I99*H99,2)</f>
        <v>0</v>
      </c>
      <c r="BL99" s="19" t="s">
        <v>136</v>
      </c>
      <c r="BM99" s="176" t="s">
        <v>229</v>
      </c>
    </row>
    <row r="100" s="2" customFormat="1">
      <c r="A100" s="38"/>
      <c r="B100" s="39"/>
      <c r="C100" s="38"/>
      <c r="D100" s="178" t="s">
        <v>132</v>
      </c>
      <c r="E100" s="38"/>
      <c r="F100" s="179" t="s">
        <v>230</v>
      </c>
      <c r="G100" s="38"/>
      <c r="H100" s="38"/>
      <c r="I100" s="180"/>
      <c r="J100" s="38"/>
      <c r="K100" s="38"/>
      <c r="L100" s="39"/>
      <c r="M100" s="181"/>
      <c r="N100" s="182"/>
      <c r="O100" s="72"/>
      <c r="P100" s="72"/>
      <c r="Q100" s="72"/>
      <c r="R100" s="72"/>
      <c r="S100" s="72"/>
      <c r="T100" s="73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9" t="s">
        <v>132</v>
      </c>
      <c r="AU100" s="19" t="s">
        <v>83</v>
      </c>
    </row>
    <row r="101" s="13" customFormat="1">
      <c r="A101" s="13"/>
      <c r="B101" s="183"/>
      <c r="C101" s="13"/>
      <c r="D101" s="178" t="s">
        <v>133</v>
      </c>
      <c r="E101" s="184" t="s">
        <v>3</v>
      </c>
      <c r="F101" s="185" t="s">
        <v>224</v>
      </c>
      <c r="G101" s="13"/>
      <c r="H101" s="184" t="s">
        <v>3</v>
      </c>
      <c r="I101" s="186"/>
      <c r="J101" s="13"/>
      <c r="K101" s="13"/>
      <c r="L101" s="183"/>
      <c r="M101" s="187"/>
      <c r="N101" s="188"/>
      <c r="O101" s="188"/>
      <c r="P101" s="188"/>
      <c r="Q101" s="188"/>
      <c r="R101" s="188"/>
      <c r="S101" s="188"/>
      <c r="T101" s="189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184" t="s">
        <v>133</v>
      </c>
      <c r="AU101" s="184" t="s">
        <v>83</v>
      </c>
      <c r="AV101" s="13" t="s">
        <v>81</v>
      </c>
      <c r="AW101" s="13" t="s">
        <v>34</v>
      </c>
      <c r="AX101" s="13" t="s">
        <v>73</v>
      </c>
      <c r="AY101" s="184" t="s">
        <v>122</v>
      </c>
    </row>
    <row r="102" s="14" customFormat="1">
      <c r="A102" s="14"/>
      <c r="B102" s="190"/>
      <c r="C102" s="14"/>
      <c r="D102" s="178" t="s">
        <v>133</v>
      </c>
      <c r="E102" s="191" t="s">
        <v>3</v>
      </c>
      <c r="F102" s="192" t="s">
        <v>231</v>
      </c>
      <c r="G102" s="14"/>
      <c r="H102" s="193">
        <v>683</v>
      </c>
      <c r="I102" s="194"/>
      <c r="J102" s="14"/>
      <c r="K102" s="14"/>
      <c r="L102" s="190"/>
      <c r="M102" s="195"/>
      <c r="N102" s="196"/>
      <c r="O102" s="196"/>
      <c r="P102" s="196"/>
      <c r="Q102" s="196"/>
      <c r="R102" s="196"/>
      <c r="S102" s="196"/>
      <c r="T102" s="197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191" t="s">
        <v>133</v>
      </c>
      <c r="AU102" s="191" t="s">
        <v>83</v>
      </c>
      <c r="AV102" s="14" t="s">
        <v>83</v>
      </c>
      <c r="AW102" s="14" t="s">
        <v>34</v>
      </c>
      <c r="AX102" s="14" t="s">
        <v>73</v>
      </c>
      <c r="AY102" s="191" t="s">
        <v>122</v>
      </c>
    </row>
    <row r="103" s="15" customFormat="1">
      <c r="A103" s="15"/>
      <c r="B103" s="198"/>
      <c r="C103" s="15"/>
      <c r="D103" s="178" t="s">
        <v>133</v>
      </c>
      <c r="E103" s="199" t="s">
        <v>3</v>
      </c>
      <c r="F103" s="200" t="s">
        <v>135</v>
      </c>
      <c r="G103" s="15"/>
      <c r="H103" s="201">
        <v>683</v>
      </c>
      <c r="I103" s="202"/>
      <c r="J103" s="15"/>
      <c r="K103" s="15"/>
      <c r="L103" s="198"/>
      <c r="M103" s="203"/>
      <c r="N103" s="204"/>
      <c r="O103" s="204"/>
      <c r="P103" s="204"/>
      <c r="Q103" s="204"/>
      <c r="R103" s="204"/>
      <c r="S103" s="204"/>
      <c r="T103" s="20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199" t="s">
        <v>133</v>
      </c>
      <c r="AU103" s="199" t="s">
        <v>83</v>
      </c>
      <c r="AV103" s="15" t="s">
        <v>136</v>
      </c>
      <c r="AW103" s="15" t="s">
        <v>34</v>
      </c>
      <c r="AX103" s="15" t="s">
        <v>81</v>
      </c>
      <c r="AY103" s="199" t="s">
        <v>122</v>
      </c>
    </row>
    <row r="104" s="2" customFormat="1" ht="14.4" customHeight="1">
      <c r="A104" s="38"/>
      <c r="B104" s="164"/>
      <c r="C104" s="165" t="s">
        <v>142</v>
      </c>
      <c r="D104" s="165" t="s">
        <v>125</v>
      </c>
      <c r="E104" s="166" t="s">
        <v>232</v>
      </c>
      <c r="F104" s="167" t="s">
        <v>233</v>
      </c>
      <c r="G104" s="168" t="s">
        <v>234</v>
      </c>
      <c r="H104" s="169">
        <v>421.55000000000001</v>
      </c>
      <c r="I104" s="170"/>
      <c r="J104" s="171">
        <f>ROUND(I104*H104,2)</f>
        <v>0</v>
      </c>
      <c r="K104" s="167" t="s">
        <v>129</v>
      </c>
      <c r="L104" s="39"/>
      <c r="M104" s="172" t="s">
        <v>3</v>
      </c>
      <c r="N104" s="173" t="s">
        <v>44</v>
      </c>
      <c r="O104" s="72"/>
      <c r="P104" s="174">
        <f>O104*H104</f>
        <v>0</v>
      </c>
      <c r="Q104" s="174">
        <v>0</v>
      </c>
      <c r="R104" s="174">
        <f>Q104*H104</f>
        <v>0</v>
      </c>
      <c r="S104" s="174">
        <v>0</v>
      </c>
      <c r="T104" s="175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176" t="s">
        <v>136</v>
      </c>
      <c r="AT104" s="176" t="s">
        <v>125</v>
      </c>
      <c r="AU104" s="176" t="s">
        <v>83</v>
      </c>
      <c r="AY104" s="19" t="s">
        <v>122</v>
      </c>
      <c r="BE104" s="177">
        <f>IF(N104="základní",J104,0)</f>
        <v>0</v>
      </c>
      <c r="BF104" s="177">
        <f>IF(N104="snížená",J104,0)</f>
        <v>0</v>
      </c>
      <c r="BG104" s="177">
        <f>IF(N104="zákl. přenesená",J104,0)</f>
        <v>0</v>
      </c>
      <c r="BH104" s="177">
        <f>IF(N104="sníž. přenesená",J104,0)</f>
        <v>0</v>
      </c>
      <c r="BI104" s="177">
        <f>IF(N104="nulová",J104,0)</f>
        <v>0</v>
      </c>
      <c r="BJ104" s="19" t="s">
        <v>81</v>
      </c>
      <c r="BK104" s="177">
        <f>ROUND(I104*H104,2)</f>
        <v>0</v>
      </c>
      <c r="BL104" s="19" t="s">
        <v>136</v>
      </c>
      <c r="BM104" s="176" t="s">
        <v>235</v>
      </c>
    </row>
    <row r="105" s="2" customFormat="1">
      <c r="A105" s="38"/>
      <c r="B105" s="39"/>
      <c r="C105" s="38"/>
      <c r="D105" s="178" t="s">
        <v>132</v>
      </c>
      <c r="E105" s="38"/>
      <c r="F105" s="179" t="s">
        <v>236</v>
      </c>
      <c r="G105" s="38"/>
      <c r="H105" s="38"/>
      <c r="I105" s="180"/>
      <c r="J105" s="38"/>
      <c r="K105" s="38"/>
      <c r="L105" s="39"/>
      <c r="M105" s="181"/>
      <c r="N105" s="182"/>
      <c r="O105" s="72"/>
      <c r="P105" s="72"/>
      <c r="Q105" s="72"/>
      <c r="R105" s="72"/>
      <c r="S105" s="72"/>
      <c r="T105" s="73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9" t="s">
        <v>132</v>
      </c>
      <c r="AU105" s="19" t="s">
        <v>83</v>
      </c>
    </row>
    <row r="106" s="13" customFormat="1">
      <c r="A106" s="13"/>
      <c r="B106" s="183"/>
      <c r="C106" s="13"/>
      <c r="D106" s="178" t="s">
        <v>133</v>
      </c>
      <c r="E106" s="184" t="s">
        <v>3</v>
      </c>
      <c r="F106" s="185" t="s">
        <v>224</v>
      </c>
      <c r="G106" s="13"/>
      <c r="H106" s="184" t="s">
        <v>3</v>
      </c>
      <c r="I106" s="186"/>
      <c r="J106" s="13"/>
      <c r="K106" s="13"/>
      <c r="L106" s="183"/>
      <c r="M106" s="187"/>
      <c r="N106" s="188"/>
      <c r="O106" s="188"/>
      <c r="P106" s="188"/>
      <c r="Q106" s="188"/>
      <c r="R106" s="188"/>
      <c r="S106" s="188"/>
      <c r="T106" s="189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184" t="s">
        <v>133</v>
      </c>
      <c r="AU106" s="184" t="s">
        <v>83</v>
      </c>
      <c r="AV106" s="13" t="s">
        <v>81</v>
      </c>
      <c r="AW106" s="13" t="s">
        <v>34</v>
      </c>
      <c r="AX106" s="13" t="s">
        <v>73</v>
      </c>
      <c r="AY106" s="184" t="s">
        <v>122</v>
      </c>
    </row>
    <row r="107" s="13" customFormat="1">
      <c r="A107" s="13"/>
      <c r="B107" s="183"/>
      <c r="C107" s="13"/>
      <c r="D107" s="178" t="s">
        <v>133</v>
      </c>
      <c r="E107" s="184" t="s">
        <v>3</v>
      </c>
      <c r="F107" s="185" t="s">
        <v>237</v>
      </c>
      <c r="G107" s="13"/>
      <c r="H107" s="184" t="s">
        <v>3</v>
      </c>
      <c r="I107" s="186"/>
      <c r="J107" s="13"/>
      <c r="K107" s="13"/>
      <c r="L107" s="183"/>
      <c r="M107" s="187"/>
      <c r="N107" s="188"/>
      <c r="O107" s="188"/>
      <c r="P107" s="188"/>
      <c r="Q107" s="188"/>
      <c r="R107" s="188"/>
      <c r="S107" s="188"/>
      <c r="T107" s="189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184" t="s">
        <v>133</v>
      </c>
      <c r="AU107" s="184" t="s">
        <v>83</v>
      </c>
      <c r="AV107" s="13" t="s">
        <v>81</v>
      </c>
      <c r="AW107" s="13" t="s">
        <v>34</v>
      </c>
      <c r="AX107" s="13" t="s">
        <v>73</v>
      </c>
      <c r="AY107" s="184" t="s">
        <v>122</v>
      </c>
    </row>
    <row r="108" s="14" customFormat="1">
      <c r="A108" s="14"/>
      <c r="B108" s="190"/>
      <c r="C108" s="14"/>
      <c r="D108" s="178" t="s">
        <v>133</v>
      </c>
      <c r="E108" s="191" t="s">
        <v>3</v>
      </c>
      <c r="F108" s="192" t="s">
        <v>238</v>
      </c>
      <c r="G108" s="14"/>
      <c r="H108" s="193">
        <v>181.55000000000001</v>
      </c>
      <c r="I108" s="194"/>
      <c r="J108" s="14"/>
      <c r="K108" s="14"/>
      <c r="L108" s="190"/>
      <c r="M108" s="195"/>
      <c r="N108" s="196"/>
      <c r="O108" s="196"/>
      <c r="P108" s="196"/>
      <c r="Q108" s="196"/>
      <c r="R108" s="196"/>
      <c r="S108" s="196"/>
      <c r="T108" s="197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191" t="s">
        <v>133</v>
      </c>
      <c r="AU108" s="191" t="s">
        <v>83</v>
      </c>
      <c r="AV108" s="14" t="s">
        <v>83</v>
      </c>
      <c r="AW108" s="14" t="s">
        <v>34</v>
      </c>
      <c r="AX108" s="14" t="s">
        <v>73</v>
      </c>
      <c r="AY108" s="191" t="s">
        <v>122</v>
      </c>
    </row>
    <row r="109" s="13" customFormat="1">
      <c r="A109" s="13"/>
      <c r="B109" s="183"/>
      <c r="C109" s="13"/>
      <c r="D109" s="178" t="s">
        <v>133</v>
      </c>
      <c r="E109" s="184" t="s">
        <v>3</v>
      </c>
      <c r="F109" s="185" t="s">
        <v>239</v>
      </c>
      <c r="G109" s="13"/>
      <c r="H109" s="184" t="s">
        <v>3</v>
      </c>
      <c r="I109" s="186"/>
      <c r="J109" s="13"/>
      <c r="K109" s="13"/>
      <c r="L109" s="183"/>
      <c r="M109" s="187"/>
      <c r="N109" s="188"/>
      <c r="O109" s="188"/>
      <c r="P109" s="188"/>
      <c r="Q109" s="188"/>
      <c r="R109" s="188"/>
      <c r="S109" s="188"/>
      <c r="T109" s="189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184" t="s">
        <v>133</v>
      </c>
      <c r="AU109" s="184" t="s">
        <v>83</v>
      </c>
      <c r="AV109" s="13" t="s">
        <v>81</v>
      </c>
      <c r="AW109" s="13" t="s">
        <v>34</v>
      </c>
      <c r="AX109" s="13" t="s">
        <v>73</v>
      </c>
      <c r="AY109" s="184" t="s">
        <v>122</v>
      </c>
    </row>
    <row r="110" s="14" customFormat="1">
      <c r="A110" s="14"/>
      <c r="B110" s="190"/>
      <c r="C110" s="14"/>
      <c r="D110" s="178" t="s">
        <v>133</v>
      </c>
      <c r="E110" s="191" t="s">
        <v>3</v>
      </c>
      <c r="F110" s="192" t="s">
        <v>240</v>
      </c>
      <c r="G110" s="14"/>
      <c r="H110" s="193">
        <v>240</v>
      </c>
      <c r="I110" s="194"/>
      <c r="J110" s="14"/>
      <c r="K110" s="14"/>
      <c r="L110" s="190"/>
      <c r="M110" s="195"/>
      <c r="N110" s="196"/>
      <c r="O110" s="196"/>
      <c r="P110" s="196"/>
      <c r="Q110" s="196"/>
      <c r="R110" s="196"/>
      <c r="S110" s="196"/>
      <c r="T110" s="197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191" t="s">
        <v>133</v>
      </c>
      <c r="AU110" s="191" t="s">
        <v>83</v>
      </c>
      <c r="AV110" s="14" t="s">
        <v>83</v>
      </c>
      <c r="AW110" s="14" t="s">
        <v>34</v>
      </c>
      <c r="AX110" s="14" t="s">
        <v>73</v>
      </c>
      <c r="AY110" s="191" t="s">
        <v>122</v>
      </c>
    </row>
    <row r="111" s="15" customFormat="1">
      <c r="A111" s="15"/>
      <c r="B111" s="198"/>
      <c r="C111" s="15"/>
      <c r="D111" s="178" t="s">
        <v>133</v>
      </c>
      <c r="E111" s="199" t="s">
        <v>3</v>
      </c>
      <c r="F111" s="200" t="s">
        <v>135</v>
      </c>
      <c r="G111" s="15"/>
      <c r="H111" s="201">
        <v>421.55000000000001</v>
      </c>
      <c r="I111" s="202"/>
      <c r="J111" s="15"/>
      <c r="K111" s="15"/>
      <c r="L111" s="198"/>
      <c r="M111" s="203"/>
      <c r="N111" s="204"/>
      <c r="O111" s="204"/>
      <c r="P111" s="204"/>
      <c r="Q111" s="204"/>
      <c r="R111" s="204"/>
      <c r="S111" s="204"/>
      <c r="T111" s="20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199" t="s">
        <v>133</v>
      </c>
      <c r="AU111" s="199" t="s">
        <v>83</v>
      </c>
      <c r="AV111" s="15" t="s">
        <v>136</v>
      </c>
      <c r="AW111" s="15" t="s">
        <v>34</v>
      </c>
      <c r="AX111" s="15" t="s">
        <v>81</v>
      </c>
      <c r="AY111" s="199" t="s">
        <v>122</v>
      </c>
    </row>
    <row r="112" s="2" customFormat="1" ht="14.4" customHeight="1">
      <c r="A112" s="38"/>
      <c r="B112" s="164"/>
      <c r="C112" s="165" t="s">
        <v>136</v>
      </c>
      <c r="D112" s="165" t="s">
        <v>125</v>
      </c>
      <c r="E112" s="166" t="s">
        <v>241</v>
      </c>
      <c r="F112" s="167" t="s">
        <v>242</v>
      </c>
      <c r="G112" s="168" t="s">
        <v>234</v>
      </c>
      <c r="H112" s="169">
        <v>4.5999999999999996</v>
      </c>
      <c r="I112" s="170"/>
      <c r="J112" s="171">
        <f>ROUND(I112*H112,2)</f>
        <v>0</v>
      </c>
      <c r="K112" s="167" t="s">
        <v>129</v>
      </c>
      <c r="L112" s="39"/>
      <c r="M112" s="172" t="s">
        <v>3</v>
      </c>
      <c r="N112" s="173" t="s">
        <v>44</v>
      </c>
      <c r="O112" s="72"/>
      <c r="P112" s="174">
        <f>O112*H112</f>
        <v>0</v>
      </c>
      <c r="Q112" s="174">
        <v>0</v>
      </c>
      <c r="R112" s="174">
        <f>Q112*H112</f>
        <v>0</v>
      </c>
      <c r="S112" s="174">
        <v>0</v>
      </c>
      <c r="T112" s="175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176" t="s">
        <v>136</v>
      </c>
      <c r="AT112" s="176" t="s">
        <v>125</v>
      </c>
      <c r="AU112" s="176" t="s">
        <v>83</v>
      </c>
      <c r="AY112" s="19" t="s">
        <v>122</v>
      </c>
      <c r="BE112" s="177">
        <f>IF(N112="základní",J112,0)</f>
        <v>0</v>
      </c>
      <c r="BF112" s="177">
        <f>IF(N112="snížená",J112,0)</f>
        <v>0</v>
      </c>
      <c r="BG112" s="177">
        <f>IF(N112="zákl. přenesená",J112,0)</f>
        <v>0</v>
      </c>
      <c r="BH112" s="177">
        <f>IF(N112="sníž. přenesená",J112,0)</f>
        <v>0</v>
      </c>
      <c r="BI112" s="177">
        <f>IF(N112="nulová",J112,0)</f>
        <v>0</v>
      </c>
      <c r="BJ112" s="19" t="s">
        <v>81</v>
      </c>
      <c r="BK112" s="177">
        <f>ROUND(I112*H112,2)</f>
        <v>0</v>
      </c>
      <c r="BL112" s="19" t="s">
        <v>136</v>
      </c>
      <c r="BM112" s="176" t="s">
        <v>243</v>
      </c>
    </row>
    <row r="113" s="2" customFormat="1">
      <c r="A113" s="38"/>
      <c r="B113" s="39"/>
      <c r="C113" s="38"/>
      <c r="D113" s="178" t="s">
        <v>132</v>
      </c>
      <c r="E113" s="38"/>
      <c r="F113" s="179" t="s">
        <v>244</v>
      </c>
      <c r="G113" s="38"/>
      <c r="H113" s="38"/>
      <c r="I113" s="180"/>
      <c r="J113" s="38"/>
      <c r="K113" s="38"/>
      <c r="L113" s="39"/>
      <c r="M113" s="181"/>
      <c r="N113" s="182"/>
      <c r="O113" s="72"/>
      <c r="P113" s="72"/>
      <c r="Q113" s="72"/>
      <c r="R113" s="72"/>
      <c r="S113" s="72"/>
      <c r="T113" s="73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9" t="s">
        <v>132</v>
      </c>
      <c r="AU113" s="19" t="s">
        <v>83</v>
      </c>
    </row>
    <row r="114" s="13" customFormat="1">
      <c r="A114" s="13"/>
      <c r="B114" s="183"/>
      <c r="C114" s="13"/>
      <c r="D114" s="178" t="s">
        <v>133</v>
      </c>
      <c r="E114" s="184" t="s">
        <v>3</v>
      </c>
      <c r="F114" s="185" t="s">
        <v>224</v>
      </c>
      <c r="G114" s="13"/>
      <c r="H114" s="184" t="s">
        <v>3</v>
      </c>
      <c r="I114" s="186"/>
      <c r="J114" s="13"/>
      <c r="K114" s="13"/>
      <c r="L114" s="183"/>
      <c r="M114" s="187"/>
      <c r="N114" s="188"/>
      <c r="O114" s="188"/>
      <c r="P114" s="188"/>
      <c r="Q114" s="188"/>
      <c r="R114" s="188"/>
      <c r="S114" s="188"/>
      <c r="T114" s="189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184" t="s">
        <v>133</v>
      </c>
      <c r="AU114" s="184" t="s">
        <v>83</v>
      </c>
      <c r="AV114" s="13" t="s">
        <v>81</v>
      </c>
      <c r="AW114" s="13" t="s">
        <v>34</v>
      </c>
      <c r="AX114" s="13" t="s">
        <v>73</v>
      </c>
      <c r="AY114" s="184" t="s">
        <v>122</v>
      </c>
    </row>
    <row r="115" s="13" customFormat="1">
      <c r="A115" s="13"/>
      <c r="B115" s="183"/>
      <c r="C115" s="13"/>
      <c r="D115" s="178" t="s">
        <v>133</v>
      </c>
      <c r="E115" s="184" t="s">
        <v>3</v>
      </c>
      <c r="F115" s="185" t="s">
        <v>245</v>
      </c>
      <c r="G115" s="13"/>
      <c r="H115" s="184" t="s">
        <v>3</v>
      </c>
      <c r="I115" s="186"/>
      <c r="J115" s="13"/>
      <c r="K115" s="13"/>
      <c r="L115" s="183"/>
      <c r="M115" s="187"/>
      <c r="N115" s="188"/>
      <c r="O115" s="188"/>
      <c r="P115" s="188"/>
      <c r="Q115" s="188"/>
      <c r="R115" s="188"/>
      <c r="S115" s="188"/>
      <c r="T115" s="189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184" t="s">
        <v>133</v>
      </c>
      <c r="AU115" s="184" t="s">
        <v>83</v>
      </c>
      <c r="AV115" s="13" t="s">
        <v>81</v>
      </c>
      <c r="AW115" s="13" t="s">
        <v>34</v>
      </c>
      <c r="AX115" s="13" t="s">
        <v>73</v>
      </c>
      <c r="AY115" s="184" t="s">
        <v>122</v>
      </c>
    </row>
    <row r="116" s="14" customFormat="1">
      <c r="A116" s="14"/>
      <c r="B116" s="190"/>
      <c r="C116" s="14"/>
      <c r="D116" s="178" t="s">
        <v>133</v>
      </c>
      <c r="E116" s="191" t="s">
        <v>3</v>
      </c>
      <c r="F116" s="192" t="s">
        <v>246</v>
      </c>
      <c r="G116" s="14"/>
      <c r="H116" s="193">
        <v>4.5999999999999996</v>
      </c>
      <c r="I116" s="194"/>
      <c r="J116" s="14"/>
      <c r="K116" s="14"/>
      <c r="L116" s="190"/>
      <c r="M116" s="195"/>
      <c r="N116" s="196"/>
      <c r="O116" s="196"/>
      <c r="P116" s="196"/>
      <c r="Q116" s="196"/>
      <c r="R116" s="196"/>
      <c r="S116" s="196"/>
      <c r="T116" s="197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191" t="s">
        <v>133</v>
      </c>
      <c r="AU116" s="191" t="s">
        <v>83</v>
      </c>
      <c r="AV116" s="14" t="s">
        <v>83</v>
      </c>
      <c r="AW116" s="14" t="s">
        <v>34</v>
      </c>
      <c r="AX116" s="14" t="s">
        <v>73</v>
      </c>
      <c r="AY116" s="191" t="s">
        <v>122</v>
      </c>
    </row>
    <row r="117" s="15" customFormat="1">
      <c r="A117" s="15"/>
      <c r="B117" s="198"/>
      <c r="C117" s="15"/>
      <c r="D117" s="178" t="s">
        <v>133</v>
      </c>
      <c r="E117" s="199" t="s">
        <v>3</v>
      </c>
      <c r="F117" s="200" t="s">
        <v>135</v>
      </c>
      <c r="G117" s="15"/>
      <c r="H117" s="201">
        <v>4.5999999999999996</v>
      </c>
      <c r="I117" s="202"/>
      <c r="J117" s="15"/>
      <c r="K117" s="15"/>
      <c r="L117" s="198"/>
      <c r="M117" s="203"/>
      <c r="N117" s="204"/>
      <c r="O117" s="204"/>
      <c r="P117" s="204"/>
      <c r="Q117" s="204"/>
      <c r="R117" s="204"/>
      <c r="S117" s="204"/>
      <c r="T117" s="20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199" t="s">
        <v>133</v>
      </c>
      <c r="AU117" s="199" t="s">
        <v>83</v>
      </c>
      <c r="AV117" s="15" t="s">
        <v>136</v>
      </c>
      <c r="AW117" s="15" t="s">
        <v>34</v>
      </c>
      <c r="AX117" s="15" t="s">
        <v>81</v>
      </c>
      <c r="AY117" s="199" t="s">
        <v>122</v>
      </c>
    </row>
    <row r="118" s="2" customFormat="1" ht="14.4" customHeight="1">
      <c r="A118" s="38"/>
      <c r="B118" s="164"/>
      <c r="C118" s="165" t="s">
        <v>121</v>
      </c>
      <c r="D118" s="165" t="s">
        <v>125</v>
      </c>
      <c r="E118" s="166" t="s">
        <v>247</v>
      </c>
      <c r="F118" s="167" t="s">
        <v>248</v>
      </c>
      <c r="G118" s="168" t="s">
        <v>234</v>
      </c>
      <c r="H118" s="169">
        <v>24</v>
      </c>
      <c r="I118" s="170"/>
      <c r="J118" s="171">
        <f>ROUND(I118*H118,2)</f>
        <v>0</v>
      </c>
      <c r="K118" s="167" t="s">
        <v>129</v>
      </c>
      <c r="L118" s="39"/>
      <c r="M118" s="172" t="s">
        <v>3</v>
      </c>
      <c r="N118" s="173" t="s">
        <v>44</v>
      </c>
      <c r="O118" s="72"/>
      <c r="P118" s="174">
        <f>O118*H118</f>
        <v>0</v>
      </c>
      <c r="Q118" s="174">
        <v>0</v>
      </c>
      <c r="R118" s="174">
        <f>Q118*H118</f>
        <v>0</v>
      </c>
      <c r="S118" s="174">
        <v>0</v>
      </c>
      <c r="T118" s="175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176" t="s">
        <v>136</v>
      </c>
      <c r="AT118" s="176" t="s">
        <v>125</v>
      </c>
      <c r="AU118" s="176" t="s">
        <v>83</v>
      </c>
      <c r="AY118" s="19" t="s">
        <v>122</v>
      </c>
      <c r="BE118" s="177">
        <f>IF(N118="základní",J118,0)</f>
        <v>0</v>
      </c>
      <c r="BF118" s="177">
        <f>IF(N118="snížená",J118,0)</f>
        <v>0</v>
      </c>
      <c r="BG118" s="177">
        <f>IF(N118="zákl. přenesená",J118,0)</f>
        <v>0</v>
      </c>
      <c r="BH118" s="177">
        <f>IF(N118="sníž. přenesená",J118,0)</f>
        <v>0</v>
      </c>
      <c r="BI118" s="177">
        <f>IF(N118="nulová",J118,0)</f>
        <v>0</v>
      </c>
      <c r="BJ118" s="19" t="s">
        <v>81</v>
      </c>
      <c r="BK118" s="177">
        <f>ROUND(I118*H118,2)</f>
        <v>0</v>
      </c>
      <c r="BL118" s="19" t="s">
        <v>136</v>
      </c>
      <c r="BM118" s="176" t="s">
        <v>249</v>
      </c>
    </row>
    <row r="119" s="2" customFormat="1">
      <c r="A119" s="38"/>
      <c r="B119" s="39"/>
      <c r="C119" s="38"/>
      <c r="D119" s="178" t="s">
        <v>132</v>
      </c>
      <c r="E119" s="38"/>
      <c r="F119" s="179" t="s">
        <v>250</v>
      </c>
      <c r="G119" s="38"/>
      <c r="H119" s="38"/>
      <c r="I119" s="180"/>
      <c r="J119" s="38"/>
      <c r="K119" s="38"/>
      <c r="L119" s="39"/>
      <c r="M119" s="181"/>
      <c r="N119" s="182"/>
      <c r="O119" s="72"/>
      <c r="P119" s="72"/>
      <c r="Q119" s="72"/>
      <c r="R119" s="72"/>
      <c r="S119" s="72"/>
      <c r="T119" s="73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9" t="s">
        <v>132</v>
      </c>
      <c r="AU119" s="19" t="s">
        <v>83</v>
      </c>
    </row>
    <row r="120" s="13" customFormat="1">
      <c r="A120" s="13"/>
      <c r="B120" s="183"/>
      <c r="C120" s="13"/>
      <c r="D120" s="178" t="s">
        <v>133</v>
      </c>
      <c r="E120" s="184" t="s">
        <v>3</v>
      </c>
      <c r="F120" s="185" t="s">
        <v>224</v>
      </c>
      <c r="G120" s="13"/>
      <c r="H120" s="184" t="s">
        <v>3</v>
      </c>
      <c r="I120" s="186"/>
      <c r="J120" s="13"/>
      <c r="K120" s="13"/>
      <c r="L120" s="183"/>
      <c r="M120" s="187"/>
      <c r="N120" s="188"/>
      <c r="O120" s="188"/>
      <c r="P120" s="188"/>
      <c r="Q120" s="188"/>
      <c r="R120" s="188"/>
      <c r="S120" s="188"/>
      <c r="T120" s="189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184" t="s">
        <v>133</v>
      </c>
      <c r="AU120" s="184" t="s">
        <v>83</v>
      </c>
      <c r="AV120" s="13" t="s">
        <v>81</v>
      </c>
      <c r="AW120" s="13" t="s">
        <v>34</v>
      </c>
      <c r="AX120" s="13" t="s">
        <v>73</v>
      </c>
      <c r="AY120" s="184" t="s">
        <v>122</v>
      </c>
    </row>
    <row r="121" s="13" customFormat="1">
      <c r="A121" s="13"/>
      <c r="B121" s="183"/>
      <c r="C121" s="13"/>
      <c r="D121" s="178" t="s">
        <v>133</v>
      </c>
      <c r="E121" s="184" t="s">
        <v>3</v>
      </c>
      <c r="F121" s="185" t="s">
        <v>251</v>
      </c>
      <c r="G121" s="13"/>
      <c r="H121" s="184" t="s">
        <v>3</v>
      </c>
      <c r="I121" s="186"/>
      <c r="J121" s="13"/>
      <c r="K121" s="13"/>
      <c r="L121" s="183"/>
      <c r="M121" s="187"/>
      <c r="N121" s="188"/>
      <c r="O121" s="188"/>
      <c r="P121" s="188"/>
      <c r="Q121" s="188"/>
      <c r="R121" s="188"/>
      <c r="S121" s="188"/>
      <c r="T121" s="189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184" t="s">
        <v>133</v>
      </c>
      <c r="AU121" s="184" t="s">
        <v>83</v>
      </c>
      <c r="AV121" s="13" t="s">
        <v>81</v>
      </c>
      <c r="AW121" s="13" t="s">
        <v>34</v>
      </c>
      <c r="AX121" s="13" t="s">
        <v>73</v>
      </c>
      <c r="AY121" s="184" t="s">
        <v>122</v>
      </c>
    </row>
    <row r="122" s="14" customFormat="1">
      <c r="A122" s="14"/>
      <c r="B122" s="190"/>
      <c r="C122" s="14"/>
      <c r="D122" s="178" t="s">
        <v>133</v>
      </c>
      <c r="E122" s="191" t="s">
        <v>3</v>
      </c>
      <c r="F122" s="192" t="s">
        <v>252</v>
      </c>
      <c r="G122" s="14"/>
      <c r="H122" s="193">
        <v>24</v>
      </c>
      <c r="I122" s="194"/>
      <c r="J122" s="14"/>
      <c r="K122" s="14"/>
      <c r="L122" s="190"/>
      <c r="M122" s="195"/>
      <c r="N122" s="196"/>
      <c r="O122" s="196"/>
      <c r="P122" s="196"/>
      <c r="Q122" s="196"/>
      <c r="R122" s="196"/>
      <c r="S122" s="196"/>
      <c r="T122" s="197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191" t="s">
        <v>133</v>
      </c>
      <c r="AU122" s="191" t="s">
        <v>83</v>
      </c>
      <c r="AV122" s="14" t="s">
        <v>83</v>
      </c>
      <c r="AW122" s="14" t="s">
        <v>34</v>
      </c>
      <c r="AX122" s="14" t="s">
        <v>73</v>
      </c>
      <c r="AY122" s="191" t="s">
        <v>122</v>
      </c>
    </row>
    <row r="123" s="15" customFormat="1">
      <c r="A123" s="15"/>
      <c r="B123" s="198"/>
      <c r="C123" s="15"/>
      <c r="D123" s="178" t="s">
        <v>133</v>
      </c>
      <c r="E123" s="199" t="s">
        <v>3</v>
      </c>
      <c r="F123" s="200" t="s">
        <v>135</v>
      </c>
      <c r="G123" s="15"/>
      <c r="H123" s="201">
        <v>24</v>
      </c>
      <c r="I123" s="202"/>
      <c r="J123" s="15"/>
      <c r="K123" s="15"/>
      <c r="L123" s="198"/>
      <c r="M123" s="203"/>
      <c r="N123" s="204"/>
      <c r="O123" s="204"/>
      <c r="P123" s="204"/>
      <c r="Q123" s="204"/>
      <c r="R123" s="204"/>
      <c r="S123" s="204"/>
      <c r="T123" s="20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199" t="s">
        <v>133</v>
      </c>
      <c r="AU123" s="199" t="s">
        <v>83</v>
      </c>
      <c r="AV123" s="15" t="s">
        <v>136</v>
      </c>
      <c r="AW123" s="15" t="s">
        <v>34</v>
      </c>
      <c r="AX123" s="15" t="s">
        <v>81</v>
      </c>
      <c r="AY123" s="199" t="s">
        <v>122</v>
      </c>
    </row>
    <row r="124" s="2" customFormat="1" ht="14.4" customHeight="1">
      <c r="A124" s="38"/>
      <c r="B124" s="164"/>
      <c r="C124" s="165" t="s">
        <v>156</v>
      </c>
      <c r="D124" s="165" t="s">
        <v>125</v>
      </c>
      <c r="E124" s="166" t="s">
        <v>253</v>
      </c>
      <c r="F124" s="167" t="s">
        <v>254</v>
      </c>
      <c r="G124" s="168" t="s">
        <v>234</v>
      </c>
      <c r="H124" s="169">
        <v>0.216</v>
      </c>
      <c r="I124" s="170"/>
      <c r="J124" s="171">
        <f>ROUND(I124*H124,2)</f>
        <v>0</v>
      </c>
      <c r="K124" s="167" t="s">
        <v>129</v>
      </c>
      <c r="L124" s="39"/>
      <c r="M124" s="172" t="s">
        <v>3</v>
      </c>
      <c r="N124" s="173" t="s">
        <v>44</v>
      </c>
      <c r="O124" s="72"/>
      <c r="P124" s="174">
        <f>O124*H124</f>
        <v>0</v>
      </c>
      <c r="Q124" s="174">
        <v>0</v>
      </c>
      <c r="R124" s="174">
        <f>Q124*H124</f>
        <v>0</v>
      </c>
      <c r="S124" s="174">
        <v>0</v>
      </c>
      <c r="T124" s="175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176" t="s">
        <v>136</v>
      </c>
      <c r="AT124" s="176" t="s">
        <v>125</v>
      </c>
      <c r="AU124" s="176" t="s">
        <v>83</v>
      </c>
      <c r="AY124" s="19" t="s">
        <v>122</v>
      </c>
      <c r="BE124" s="177">
        <f>IF(N124="základní",J124,0)</f>
        <v>0</v>
      </c>
      <c r="BF124" s="177">
        <f>IF(N124="snížená",J124,0)</f>
        <v>0</v>
      </c>
      <c r="BG124" s="177">
        <f>IF(N124="zákl. přenesená",J124,0)</f>
        <v>0</v>
      </c>
      <c r="BH124" s="177">
        <f>IF(N124="sníž. přenesená",J124,0)</f>
        <v>0</v>
      </c>
      <c r="BI124" s="177">
        <f>IF(N124="nulová",J124,0)</f>
        <v>0</v>
      </c>
      <c r="BJ124" s="19" t="s">
        <v>81</v>
      </c>
      <c r="BK124" s="177">
        <f>ROUND(I124*H124,2)</f>
        <v>0</v>
      </c>
      <c r="BL124" s="19" t="s">
        <v>136</v>
      </c>
      <c r="BM124" s="176" t="s">
        <v>255</v>
      </c>
    </row>
    <row r="125" s="2" customFormat="1">
      <c r="A125" s="38"/>
      <c r="B125" s="39"/>
      <c r="C125" s="38"/>
      <c r="D125" s="178" t="s">
        <v>132</v>
      </c>
      <c r="E125" s="38"/>
      <c r="F125" s="179" t="s">
        <v>256</v>
      </c>
      <c r="G125" s="38"/>
      <c r="H125" s="38"/>
      <c r="I125" s="180"/>
      <c r="J125" s="38"/>
      <c r="K125" s="38"/>
      <c r="L125" s="39"/>
      <c r="M125" s="181"/>
      <c r="N125" s="182"/>
      <c r="O125" s="72"/>
      <c r="P125" s="72"/>
      <c r="Q125" s="72"/>
      <c r="R125" s="72"/>
      <c r="S125" s="72"/>
      <c r="T125" s="73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9" t="s">
        <v>132</v>
      </c>
      <c r="AU125" s="19" t="s">
        <v>83</v>
      </c>
    </row>
    <row r="126" s="13" customFormat="1">
      <c r="A126" s="13"/>
      <c r="B126" s="183"/>
      <c r="C126" s="13"/>
      <c r="D126" s="178" t="s">
        <v>133</v>
      </c>
      <c r="E126" s="184" t="s">
        <v>3</v>
      </c>
      <c r="F126" s="185" t="s">
        <v>257</v>
      </c>
      <c r="G126" s="13"/>
      <c r="H126" s="184" t="s">
        <v>3</v>
      </c>
      <c r="I126" s="186"/>
      <c r="J126" s="13"/>
      <c r="K126" s="13"/>
      <c r="L126" s="183"/>
      <c r="M126" s="187"/>
      <c r="N126" s="188"/>
      <c r="O126" s="188"/>
      <c r="P126" s="188"/>
      <c r="Q126" s="188"/>
      <c r="R126" s="188"/>
      <c r="S126" s="188"/>
      <c r="T126" s="18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84" t="s">
        <v>133</v>
      </c>
      <c r="AU126" s="184" t="s">
        <v>83</v>
      </c>
      <c r="AV126" s="13" t="s">
        <v>81</v>
      </c>
      <c r="AW126" s="13" t="s">
        <v>34</v>
      </c>
      <c r="AX126" s="13" t="s">
        <v>73</v>
      </c>
      <c r="AY126" s="184" t="s">
        <v>122</v>
      </c>
    </row>
    <row r="127" s="13" customFormat="1">
      <c r="A127" s="13"/>
      <c r="B127" s="183"/>
      <c r="C127" s="13"/>
      <c r="D127" s="178" t="s">
        <v>133</v>
      </c>
      <c r="E127" s="184" t="s">
        <v>3</v>
      </c>
      <c r="F127" s="185" t="s">
        <v>258</v>
      </c>
      <c r="G127" s="13"/>
      <c r="H127" s="184" t="s">
        <v>3</v>
      </c>
      <c r="I127" s="186"/>
      <c r="J127" s="13"/>
      <c r="K127" s="13"/>
      <c r="L127" s="183"/>
      <c r="M127" s="187"/>
      <c r="N127" s="188"/>
      <c r="O127" s="188"/>
      <c r="P127" s="188"/>
      <c r="Q127" s="188"/>
      <c r="R127" s="188"/>
      <c r="S127" s="188"/>
      <c r="T127" s="18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84" t="s">
        <v>133</v>
      </c>
      <c r="AU127" s="184" t="s">
        <v>83</v>
      </c>
      <c r="AV127" s="13" t="s">
        <v>81</v>
      </c>
      <c r="AW127" s="13" t="s">
        <v>34</v>
      </c>
      <c r="AX127" s="13" t="s">
        <v>73</v>
      </c>
      <c r="AY127" s="184" t="s">
        <v>122</v>
      </c>
    </row>
    <row r="128" s="14" customFormat="1">
      <c r="A128" s="14"/>
      <c r="B128" s="190"/>
      <c r="C128" s="14"/>
      <c r="D128" s="178" t="s">
        <v>133</v>
      </c>
      <c r="E128" s="191" t="s">
        <v>3</v>
      </c>
      <c r="F128" s="192" t="s">
        <v>259</v>
      </c>
      <c r="G128" s="14"/>
      <c r="H128" s="193">
        <v>0.216</v>
      </c>
      <c r="I128" s="194"/>
      <c r="J128" s="14"/>
      <c r="K128" s="14"/>
      <c r="L128" s="190"/>
      <c r="M128" s="195"/>
      <c r="N128" s="196"/>
      <c r="O128" s="196"/>
      <c r="P128" s="196"/>
      <c r="Q128" s="196"/>
      <c r="R128" s="196"/>
      <c r="S128" s="196"/>
      <c r="T128" s="197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191" t="s">
        <v>133</v>
      </c>
      <c r="AU128" s="191" t="s">
        <v>83</v>
      </c>
      <c r="AV128" s="14" t="s">
        <v>83</v>
      </c>
      <c r="AW128" s="14" t="s">
        <v>34</v>
      </c>
      <c r="AX128" s="14" t="s">
        <v>73</v>
      </c>
      <c r="AY128" s="191" t="s">
        <v>122</v>
      </c>
    </row>
    <row r="129" s="15" customFormat="1">
      <c r="A129" s="15"/>
      <c r="B129" s="198"/>
      <c r="C129" s="15"/>
      <c r="D129" s="178" t="s">
        <v>133</v>
      </c>
      <c r="E129" s="199" t="s">
        <v>3</v>
      </c>
      <c r="F129" s="200" t="s">
        <v>135</v>
      </c>
      <c r="G129" s="15"/>
      <c r="H129" s="201">
        <v>0.216</v>
      </c>
      <c r="I129" s="202"/>
      <c r="J129" s="15"/>
      <c r="K129" s="15"/>
      <c r="L129" s="198"/>
      <c r="M129" s="203"/>
      <c r="N129" s="204"/>
      <c r="O129" s="204"/>
      <c r="P129" s="204"/>
      <c r="Q129" s="204"/>
      <c r="R129" s="204"/>
      <c r="S129" s="204"/>
      <c r="T129" s="20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199" t="s">
        <v>133</v>
      </c>
      <c r="AU129" s="199" t="s">
        <v>83</v>
      </c>
      <c r="AV129" s="15" t="s">
        <v>136</v>
      </c>
      <c r="AW129" s="15" t="s">
        <v>34</v>
      </c>
      <c r="AX129" s="15" t="s">
        <v>81</v>
      </c>
      <c r="AY129" s="199" t="s">
        <v>122</v>
      </c>
    </row>
    <row r="130" s="2" customFormat="1" ht="14.4" customHeight="1">
      <c r="A130" s="38"/>
      <c r="B130" s="164"/>
      <c r="C130" s="165" t="s">
        <v>160</v>
      </c>
      <c r="D130" s="165" t="s">
        <v>125</v>
      </c>
      <c r="E130" s="166" t="s">
        <v>260</v>
      </c>
      <c r="F130" s="167" t="s">
        <v>261</v>
      </c>
      <c r="G130" s="168" t="s">
        <v>234</v>
      </c>
      <c r="H130" s="169">
        <v>25</v>
      </c>
      <c r="I130" s="170"/>
      <c r="J130" s="171">
        <f>ROUND(I130*H130,2)</f>
        <v>0</v>
      </c>
      <c r="K130" s="167" t="s">
        <v>129</v>
      </c>
      <c r="L130" s="39"/>
      <c r="M130" s="172" t="s">
        <v>3</v>
      </c>
      <c r="N130" s="173" t="s">
        <v>44</v>
      </c>
      <c r="O130" s="72"/>
      <c r="P130" s="174">
        <f>O130*H130</f>
        <v>0</v>
      </c>
      <c r="Q130" s="174">
        <v>0</v>
      </c>
      <c r="R130" s="174">
        <f>Q130*H130</f>
        <v>0</v>
      </c>
      <c r="S130" s="174">
        <v>0</v>
      </c>
      <c r="T130" s="175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76" t="s">
        <v>136</v>
      </c>
      <c r="AT130" s="176" t="s">
        <v>125</v>
      </c>
      <c r="AU130" s="176" t="s">
        <v>83</v>
      </c>
      <c r="AY130" s="19" t="s">
        <v>122</v>
      </c>
      <c r="BE130" s="177">
        <f>IF(N130="základní",J130,0)</f>
        <v>0</v>
      </c>
      <c r="BF130" s="177">
        <f>IF(N130="snížená",J130,0)</f>
        <v>0</v>
      </c>
      <c r="BG130" s="177">
        <f>IF(N130="zákl. přenesená",J130,0)</f>
        <v>0</v>
      </c>
      <c r="BH130" s="177">
        <f>IF(N130="sníž. přenesená",J130,0)</f>
        <v>0</v>
      </c>
      <c r="BI130" s="177">
        <f>IF(N130="nulová",J130,0)</f>
        <v>0</v>
      </c>
      <c r="BJ130" s="19" t="s">
        <v>81</v>
      </c>
      <c r="BK130" s="177">
        <f>ROUND(I130*H130,2)</f>
        <v>0</v>
      </c>
      <c r="BL130" s="19" t="s">
        <v>136</v>
      </c>
      <c r="BM130" s="176" t="s">
        <v>262</v>
      </c>
    </row>
    <row r="131" s="2" customFormat="1">
      <c r="A131" s="38"/>
      <c r="B131" s="39"/>
      <c r="C131" s="38"/>
      <c r="D131" s="178" t="s">
        <v>132</v>
      </c>
      <c r="E131" s="38"/>
      <c r="F131" s="179" t="s">
        <v>263</v>
      </c>
      <c r="G131" s="38"/>
      <c r="H131" s="38"/>
      <c r="I131" s="180"/>
      <c r="J131" s="38"/>
      <c r="K131" s="38"/>
      <c r="L131" s="39"/>
      <c r="M131" s="181"/>
      <c r="N131" s="182"/>
      <c r="O131" s="72"/>
      <c r="P131" s="72"/>
      <c r="Q131" s="72"/>
      <c r="R131" s="72"/>
      <c r="S131" s="72"/>
      <c r="T131" s="73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9" t="s">
        <v>132</v>
      </c>
      <c r="AU131" s="19" t="s">
        <v>83</v>
      </c>
    </row>
    <row r="132" s="2" customFormat="1" ht="14.4" customHeight="1">
      <c r="A132" s="38"/>
      <c r="B132" s="164"/>
      <c r="C132" s="165" t="s">
        <v>165</v>
      </c>
      <c r="D132" s="165" t="s">
        <v>125</v>
      </c>
      <c r="E132" s="166" t="s">
        <v>264</v>
      </c>
      <c r="F132" s="167" t="s">
        <v>265</v>
      </c>
      <c r="G132" s="168" t="s">
        <v>234</v>
      </c>
      <c r="H132" s="169">
        <v>589.86599999999999</v>
      </c>
      <c r="I132" s="170"/>
      <c r="J132" s="171">
        <f>ROUND(I132*H132,2)</f>
        <v>0</v>
      </c>
      <c r="K132" s="167" t="s">
        <v>129</v>
      </c>
      <c r="L132" s="39"/>
      <c r="M132" s="172" t="s">
        <v>3</v>
      </c>
      <c r="N132" s="173" t="s">
        <v>44</v>
      </c>
      <c r="O132" s="72"/>
      <c r="P132" s="174">
        <f>O132*H132</f>
        <v>0</v>
      </c>
      <c r="Q132" s="174">
        <v>0</v>
      </c>
      <c r="R132" s="174">
        <f>Q132*H132</f>
        <v>0</v>
      </c>
      <c r="S132" s="174">
        <v>0</v>
      </c>
      <c r="T132" s="175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76" t="s">
        <v>136</v>
      </c>
      <c r="AT132" s="176" t="s">
        <v>125</v>
      </c>
      <c r="AU132" s="176" t="s">
        <v>83</v>
      </c>
      <c r="AY132" s="19" t="s">
        <v>122</v>
      </c>
      <c r="BE132" s="177">
        <f>IF(N132="základní",J132,0)</f>
        <v>0</v>
      </c>
      <c r="BF132" s="177">
        <f>IF(N132="snížená",J132,0)</f>
        <v>0</v>
      </c>
      <c r="BG132" s="177">
        <f>IF(N132="zákl. přenesená",J132,0)</f>
        <v>0</v>
      </c>
      <c r="BH132" s="177">
        <f>IF(N132="sníž. přenesená",J132,0)</f>
        <v>0</v>
      </c>
      <c r="BI132" s="177">
        <f>IF(N132="nulová",J132,0)</f>
        <v>0</v>
      </c>
      <c r="BJ132" s="19" t="s">
        <v>81</v>
      </c>
      <c r="BK132" s="177">
        <f>ROUND(I132*H132,2)</f>
        <v>0</v>
      </c>
      <c r="BL132" s="19" t="s">
        <v>136</v>
      </c>
      <c r="BM132" s="176" t="s">
        <v>266</v>
      </c>
    </row>
    <row r="133" s="2" customFormat="1">
      <c r="A133" s="38"/>
      <c r="B133" s="39"/>
      <c r="C133" s="38"/>
      <c r="D133" s="178" t="s">
        <v>132</v>
      </c>
      <c r="E133" s="38"/>
      <c r="F133" s="179" t="s">
        <v>267</v>
      </c>
      <c r="G133" s="38"/>
      <c r="H133" s="38"/>
      <c r="I133" s="180"/>
      <c r="J133" s="38"/>
      <c r="K133" s="38"/>
      <c r="L133" s="39"/>
      <c r="M133" s="181"/>
      <c r="N133" s="182"/>
      <c r="O133" s="72"/>
      <c r="P133" s="72"/>
      <c r="Q133" s="72"/>
      <c r="R133" s="72"/>
      <c r="S133" s="72"/>
      <c r="T133" s="73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9" t="s">
        <v>132</v>
      </c>
      <c r="AU133" s="19" t="s">
        <v>83</v>
      </c>
    </row>
    <row r="134" s="13" customFormat="1">
      <c r="A134" s="13"/>
      <c r="B134" s="183"/>
      <c r="C134" s="13"/>
      <c r="D134" s="178" t="s">
        <v>133</v>
      </c>
      <c r="E134" s="184" t="s">
        <v>3</v>
      </c>
      <c r="F134" s="185" t="s">
        <v>268</v>
      </c>
      <c r="G134" s="13"/>
      <c r="H134" s="184" t="s">
        <v>3</v>
      </c>
      <c r="I134" s="186"/>
      <c r="J134" s="13"/>
      <c r="K134" s="13"/>
      <c r="L134" s="183"/>
      <c r="M134" s="187"/>
      <c r="N134" s="188"/>
      <c r="O134" s="188"/>
      <c r="P134" s="188"/>
      <c r="Q134" s="188"/>
      <c r="R134" s="188"/>
      <c r="S134" s="188"/>
      <c r="T134" s="18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4" t="s">
        <v>133</v>
      </c>
      <c r="AU134" s="184" t="s">
        <v>83</v>
      </c>
      <c r="AV134" s="13" t="s">
        <v>81</v>
      </c>
      <c r="AW134" s="13" t="s">
        <v>34</v>
      </c>
      <c r="AX134" s="13" t="s">
        <v>73</v>
      </c>
      <c r="AY134" s="184" t="s">
        <v>122</v>
      </c>
    </row>
    <row r="135" s="14" customFormat="1">
      <c r="A135" s="14"/>
      <c r="B135" s="190"/>
      <c r="C135" s="14"/>
      <c r="D135" s="178" t="s">
        <v>133</v>
      </c>
      <c r="E135" s="191" t="s">
        <v>3</v>
      </c>
      <c r="F135" s="192" t="s">
        <v>269</v>
      </c>
      <c r="G135" s="14"/>
      <c r="H135" s="193">
        <v>416.36599999999999</v>
      </c>
      <c r="I135" s="194"/>
      <c r="J135" s="14"/>
      <c r="K135" s="14"/>
      <c r="L135" s="190"/>
      <c r="M135" s="195"/>
      <c r="N135" s="196"/>
      <c r="O135" s="196"/>
      <c r="P135" s="196"/>
      <c r="Q135" s="196"/>
      <c r="R135" s="196"/>
      <c r="S135" s="196"/>
      <c r="T135" s="197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191" t="s">
        <v>133</v>
      </c>
      <c r="AU135" s="191" t="s">
        <v>83</v>
      </c>
      <c r="AV135" s="14" t="s">
        <v>83</v>
      </c>
      <c r="AW135" s="14" t="s">
        <v>34</v>
      </c>
      <c r="AX135" s="14" t="s">
        <v>73</v>
      </c>
      <c r="AY135" s="191" t="s">
        <v>122</v>
      </c>
    </row>
    <row r="136" s="14" customFormat="1">
      <c r="A136" s="14"/>
      <c r="B136" s="190"/>
      <c r="C136" s="14"/>
      <c r="D136" s="178" t="s">
        <v>133</v>
      </c>
      <c r="E136" s="191" t="s">
        <v>3</v>
      </c>
      <c r="F136" s="192" t="s">
        <v>270</v>
      </c>
      <c r="G136" s="14"/>
      <c r="H136" s="193">
        <v>173.5</v>
      </c>
      <c r="I136" s="194"/>
      <c r="J136" s="14"/>
      <c r="K136" s="14"/>
      <c r="L136" s="190"/>
      <c r="M136" s="195"/>
      <c r="N136" s="196"/>
      <c r="O136" s="196"/>
      <c r="P136" s="196"/>
      <c r="Q136" s="196"/>
      <c r="R136" s="196"/>
      <c r="S136" s="196"/>
      <c r="T136" s="197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191" t="s">
        <v>133</v>
      </c>
      <c r="AU136" s="191" t="s">
        <v>83</v>
      </c>
      <c r="AV136" s="14" t="s">
        <v>83</v>
      </c>
      <c r="AW136" s="14" t="s">
        <v>34</v>
      </c>
      <c r="AX136" s="14" t="s">
        <v>73</v>
      </c>
      <c r="AY136" s="191" t="s">
        <v>122</v>
      </c>
    </row>
    <row r="137" s="15" customFormat="1">
      <c r="A137" s="15"/>
      <c r="B137" s="198"/>
      <c r="C137" s="15"/>
      <c r="D137" s="178" t="s">
        <v>133</v>
      </c>
      <c r="E137" s="199" t="s">
        <v>3</v>
      </c>
      <c r="F137" s="200" t="s">
        <v>135</v>
      </c>
      <c r="G137" s="15"/>
      <c r="H137" s="201">
        <v>589.86599999999999</v>
      </c>
      <c r="I137" s="202"/>
      <c r="J137" s="15"/>
      <c r="K137" s="15"/>
      <c r="L137" s="198"/>
      <c r="M137" s="203"/>
      <c r="N137" s="204"/>
      <c r="O137" s="204"/>
      <c r="P137" s="204"/>
      <c r="Q137" s="204"/>
      <c r="R137" s="204"/>
      <c r="S137" s="204"/>
      <c r="T137" s="20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199" t="s">
        <v>133</v>
      </c>
      <c r="AU137" s="199" t="s">
        <v>83</v>
      </c>
      <c r="AV137" s="15" t="s">
        <v>136</v>
      </c>
      <c r="AW137" s="15" t="s">
        <v>34</v>
      </c>
      <c r="AX137" s="15" t="s">
        <v>81</v>
      </c>
      <c r="AY137" s="199" t="s">
        <v>122</v>
      </c>
    </row>
    <row r="138" s="2" customFormat="1" ht="14.4" customHeight="1">
      <c r="A138" s="38"/>
      <c r="B138" s="164"/>
      <c r="C138" s="165" t="s">
        <v>170</v>
      </c>
      <c r="D138" s="165" t="s">
        <v>125</v>
      </c>
      <c r="E138" s="166" t="s">
        <v>271</v>
      </c>
      <c r="F138" s="167" t="s">
        <v>272</v>
      </c>
      <c r="G138" s="168" t="s">
        <v>234</v>
      </c>
      <c r="H138" s="169">
        <v>589.86599999999999</v>
      </c>
      <c r="I138" s="170"/>
      <c r="J138" s="171">
        <f>ROUND(I138*H138,2)</f>
        <v>0</v>
      </c>
      <c r="K138" s="167" t="s">
        <v>129</v>
      </c>
      <c r="L138" s="39"/>
      <c r="M138" s="172" t="s">
        <v>3</v>
      </c>
      <c r="N138" s="173" t="s">
        <v>44</v>
      </c>
      <c r="O138" s="72"/>
      <c r="P138" s="174">
        <f>O138*H138</f>
        <v>0</v>
      </c>
      <c r="Q138" s="174">
        <v>0</v>
      </c>
      <c r="R138" s="174">
        <f>Q138*H138</f>
        <v>0</v>
      </c>
      <c r="S138" s="174">
        <v>0</v>
      </c>
      <c r="T138" s="175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76" t="s">
        <v>136</v>
      </c>
      <c r="AT138" s="176" t="s">
        <v>125</v>
      </c>
      <c r="AU138" s="176" t="s">
        <v>83</v>
      </c>
      <c r="AY138" s="19" t="s">
        <v>122</v>
      </c>
      <c r="BE138" s="177">
        <f>IF(N138="základní",J138,0)</f>
        <v>0</v>
      </c>
      <c r="BF138" s="177">
        <f>IF(N138="snížená",J138,0)</f>
        <v>0</v>
      </c>
      <c r="BG138" s="177">
        <f>IF(N138="zákl. přenesená",J138,0)</f>
        <v>0</v>
      </c>
      <c r="BH138" s="177">
        <f>IF(N138="sníž. přenesená",J138,0)</f>
        <v>0</v>
      </c>
      <c r="BI138" s="177">
        <f>IF(N138="nulová",J138,0)</f>
        <v>0</v>
      </c>
      <c r="BJ138" s="19" t="s">
        <v>81</v>
      </c>
      <c r="BK138" s="177">
        <f>ROUND(I138*H138,2)</f>
        <v>0</v>
      </c>
      <c r="BL138" s="19" t="s">
        <v>136</v>
      </c>
      <c r="BM138" s="176" t="s">
        <v>273</v>
      </c>
    </row>
    <row r="139" s="2" customFormat="1">
      <c r="A139" s="38"/>
      <c r="B139" s="39"/>
      <c r="C139" s="38"/>
      <c r="D139" s="178" t="s">
        <v>132</v>
      </c>
      <c r="E139" s="38"/>
      <c r="F139" s="179" t="s">
        <v>274</v>
      </c>
      <c r="G139" s="38"/>
      <c r="H139" s="38"/>
      <c r="I139" s="180"/>
      <c r="J139" s="38"/>
      <c r="K139" s="38"/>
      <c r="L139" s="39"/>
      <c r="M139" s="181"/>
      <c r="N139" s="182"/>
      <c r="O139" s="72"/>
      <c r="P139" s="72"/>
      <c r="Q139" s="72"/>
      <c r="R139" s="72"/>
      <c r="S139" s="72"/>
      <c r="T139" s="73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9" t="s">
        <v>132</v>
      </c>
      <c r="AU139" s="19" t="s">
        <v>83</v>
      </c>
    </row>
    <row r="140" s="14" customFormat="1">
      <c r="A140" s="14"/>
      <c r="B140" s="190"/>
      <c r="C140" s="14"/>
      <c r="D140" s="178" t="s">
        <v>133</v>
      </c>
      <c r="E140" s="191" t="s">
        <v>3</v>
      </c>
      <c r="F140" s="192" t="s">
        <v>275</v>
      </c>
      <c r="G140" s="14"/>
      <c r="H140" s="193">
        <v>589.86599999999999</v>
      </c>
      <c r="I140" s="194"/>
      <c r="J140" s="14"/>
      <c r="K140" s="14"/>
      <c r="L140" s="190"/>
      <c r="M140" s="195"/>
      <c r="N140" s="196"/>
      <c r="O140" s="196"/>
      <c r="P140" s="196"/>
      <c r="Q140" s="196"/>
      <c r="R140" s="196"/>
      <c r="S140" s="196"/>
      <c r="T140" s="197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191" t="s">
        <v>133</v>
      </c>
      <c r="AU140" s="191" t="s">
        <v>83</v>
      </c>
      <c r="AV140" s="14" t="s">
        <v>83</v>
      </c>
      <c r="AW140" s="14" t="s">
        <v>34</v>
      </c>
      <c r="AX140" s="14" t="s">
        <v>73</v>
      </c>
      <c r="AY140" s="191" t="s">
        <v>122</v>
      </c>
    </row>
    <row r="141" s="15" customFormat="1">
      <c r="A141" s="15"/>
      <c r="B141" s="198"/>
      <c r="C141" s="15"/>
      <c r="D141" s="178" t="s">
        <v>133</v>
      </c>
      <c r="E141" s="199" t="s">
        <v>3</v>
      </c>
      <c r="F141" s="200" t="s">
        <v>135</v>
      </c>
      <c r="G141" s="15"/>
      <c r="H141" s="201">
        <v>589.86599999999999</v>
      </c>
      <c r="I141" s="202"/>
      <c r="J141" s="15"/>
      <c r="K141" s="15"/>
      <c r="L141" s="198"/>
      <c r="M141" s="203"/>
      <c r="N141" s="204"/>
      <c r="O141" s="204"/>
      <c r="P141" s="204"/>
      <c r="Q141" s="204"/>
      <c r="R141" s="204"/>
      <c r="S141" s="204"/>
      <c r="T141" s="20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199" t="s">
        <v>133</v>
      </c>
      <c r="AU141" s="199" t="s">
        <v>83</v>
      </c>
      <c r="AV141" s="15" t="s">
        <v>136</v>
      </c>
      <c r="AW141" s="15" t="s">
        <v>34</v>
      </c>
      <c r="AX141" s="15" t="s">
        <v>81</v>
      </c>
      <c r="AY141" s="199" t="s">
        <v>122</v>
      </c>
    </row>
    <row r="142" s="2" customFormat="1" ht="14.4" customHeight="1">
      <c r="A142" s="38"/>
      <c r="B142" s="164"/>
      <c r="C142" s="165" t="s">
        <v>177</v>
      </c>
      <c r="D142" s="165" t="s">
        <v>125</v>
      </c>
      <c r="E142" s="166" t="s">
        <v>276</v>
      </c>
      <c r="F142" s="167" t="s">
        <v>277</v>
      </c>
      <c r="G142" s="168" t="s">
        <v>278</v>
      </c>
      <c r="H142" s="169">
        <v>1002.7720000000001</v>
      </c>
      <c r="I142" s="170"/>
      <c r="J142" s="171">
        <f>ROUND(I142*H142,2)</f>
        <v>0</v>
      </c>
      <c r="K142" s="167" t="s">
        <v>129</v>
      </c>
      <c r="L142" s="39"/>
      <c r="M142" s="172" t="s">
        <v>3</v>
      </c>
      <c r="N142" s="173" t="s">
        <v>44</v>
      </c>
      <c r="O142" s="72"/>
      <c r="P142" s="174">
        <f>O142*H142</f>
        <v>0</v>
      </c>
      <c r="Q142" s="174">
        <v>0</v>
      </c>
      <c r="R142" s="174">
        <f>Q142*H142</f>
        <v>0</v>
      </c>
      <c r="S142" s="174">
        <v>0</v>
      </c>
      <c r="T142" s="175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76" t="s">
        <v>136</v>
      </c>
      <c r="AT142" s="176" t="s">
        <v>125</v>
      </c>
      <c r="AU142" s="176" t="s">
        <v>83</v>
      </c>
      <c r="AY142" s="19" t="s">
        <v>122</v>
      </c>
      <c r="BE142" s="177">
        <f>IF(N142="základní",J142,0)</f>
        <v>0</v>
      </c>
      <c r="BF142" s="177">
        <f>IF(N142="snížená",J142,0)</f>
        <v>0</v>
      </c>
      <c r="BG142" s="177">
        <f>IF(N142="zákl. přenesená",J142,0)</f>
        <v>0</v>
      </c>
      <c r="BH142" s="177">
        <f>IF(N142="sníž. přenesená",J142,0)</f>
        <v>0</v>
      </c>
      <c r="BI142" s="177">
        <f>IF(N142="nulová",J142,0)</f>
        <v>0</v>
      </c>
      <c r="BJ142" s="19" t="s">
        <v>81</v>
      </c>
      <c r="BK142" s="177">
        <f>ROUND(I142*H142,2)</f>
        <v>0</v>
      </c>
      <c r="BL142" s="19" t="s">
        <v>136</v>
      </c>
      <c r="BM142" s="176" t="s">
        <v>279</v>
      </c>
    </row>
    <row r="143" s="2" customFormat="1">
      <c r="A143" s="38"/>
      <c r="B143" s="39"/>
      <c r="C143" s="38"/>
      <c r="D143" s="178" t="s">
        <v>132</v>
      </c>
      <c r="E143" s="38"/>
      <c r="F143" s="179" t="s">
        <v>280</v>
      </c>
      <c r="G143" s="38"/>
      <c r="H143" s="38"/>
      <c r="I143" s="180"/>
      <c r="J143" s="38"/>
      <c r="K143" s="38"/>
      <c r="L143" s="39"/>
      <c r="M143" s="181"/>
      <c r="N143" s="182"/>
      <c r="O143" s="72"/>
      <c r="P143" s="72"/>
      <c r="Q143" s="72"/>
      <c r="R143" s="72"/>
      <c r="S143" s="72"/>
      <c r="T143" s="73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9" t="s">
        <v>132</v>
      </c>
      <c r="AU143" s="19" t="s">
        <v>83</v>
      </c>
    </row>
    <row r="144" s="14" customFormat="1">
      <c r="A144" s="14"/>
      <c r="B144" s="190"/>
      <c r="C144" s="14"/>
      <c r="D144" s="178" t="s">
        <v>133</v>
      </c>
      <c r="E144" s="191" t="s">
        <v>3</v>
      </c>
      <c r="F144" s="192" t="s">
        <v>281</v>
      </c>
      <c r="G144" s="14"/>
      <c r="H144" s="193">
        <v>1002.7720000000001</v>
      </c>
      <c r="I144" s="194"/>
      <c r="J144" s="14"/>
      <c r="K144" s="14"/>
      <c r="L144" s="190"/>
      <c r="M144" s="195"/>
      <c r="N144" s="196"/>
      <c r="O144" s="196"/>
      <c r="P144" s="196"/>
      <c r="Q144" s="196"/>
      <c r="R144" s="196"/>
      <c r="S144" s="196"/>
      <c r="T144" s="197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191" t="s">
        <v>133</v>
      </c>
      <c r="AU144" s="191" t="s">
        <v>83</v>
      </c>
      <c r="AV144" s="14" t="s">
        <v>83</v>
      </c>
      <c r="AW144" s="14" t="s">
        <v>34</v>
      </c>
      <c r="AX144" s="14" t="s">
        <v>73</v>
      </c>
      <c r="AY144" s="191" t="s">
        <v>122</v>
      </c>
    </row>
    <row r="145" s="15" customFormat="1">
      <c r="A145" s="15"/>
      <c r="B145" s="198"/>
      <c r="C145" s="15"/>
      <c r="D145" s="178" t="s">
        <v>133</v>
      </c>
      <c r="E145" s="199" t="s">
        <v>3</v>
      </c>
      <c r="F145" s="200" t="s">
        <v>135</v>
      </c>
      <c r="G145" s="15"/>
      <c r="H145" s="201">
        <v>1002.7720000000001</v>
      </c>
      <c r="I145" s="202"/>
      <c r="J145" s="15"/>
      <c r="K145" s="15"/>
      <c r="L145" s="198"/>
      <c r="M145" s="203"/>
      <c r="N145" s="204"/>
      <c r="O145" s="204"/>
      <c r="P145" s="204"/>
      <c r="Q145" s="204"/>
      <c r="R145" s="204"/>
      <c r="S145" s="204"/>
      <c r="T145" s="20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199" t="s">
        <v>133</v>
      </c>
      <c r="AU145" s="199" t="s">
        <v>83</v>
      </c>
      <c r="AV145" s="15" t="s">
        <v>136</v>
      </c>
      <c r="AW145" s="15" t="s">
        <v>34</v>
      </c>
      <c r="AX145" s="15" t="s">
        <v>81</v>
      </c>
      <c r="AY145" s="199" t="s">
        <v>122</v>
      </c>
    </row>
    <row r="146" s="2" customFormat="1" ht="14.4" customHeight="1">
      <c r="A146" s="38"/>
      <c r="B146" s="164"/>
      <c r="C146" s="165" t="s">
        <v>181</v>
      </c>
      <c r="D146" s="165" t="s">
        <v>125</v>
      </c>
      <c r="E146" s="166" t="s">
        <v>282</v>
      </c>
      <c r="F146" s="167" t="s">
        <v>283</v>
      </c>
      <c r="G146" s="168" t="s">
        <v>234</v>
      </c>
      <c r="H146" s="169">
        <v>34</v>
      </c>
      <c r="I146" s="170"/>
      <c r="J146" s="171">
        <f>ROUND(I146*H146,2)</f>
        <v>0</v>
      </c>
      <c r="K146" s="167" t="s">
        <v>129</v>
      </c>
      <c r="L146" s="39"/>
      <c r="M146" s="172" t="s">
        <v>3</v>
      </c>
      <c r="N146" s="173" t="s">
        <v>44</v>
      </c>
      <c r="O146" s="72"/>
      <c r="P146" s="174">
        <f>O146*H146</f>
        <v>0</v>
      </c>
      <c r="Q146" s="174">
        <v>0</v>
      </c>
      <c r="R146" s="174">
        <f>Q146*H146</f>
        <v>0</v>
      </c>
      <c r="S146" s="174">
        <v>0</v>
      </c>
      <c r="T146" s="175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76" t="s">
        <v>136</v>
      </c>
      <c r="AT146" s="176" t="s">
        <v>125</v>
      </c>
      <c r="AU146" s="176" t="s">
        <v>83</v>
      </c>
      <c r="AY146" s="19" t="s">
        <v>122</v>
      </c>
      <c r="BE146" s="177">
        <f>IF(N146="základní",J146,0)</f>
        <v>0</v>
      </c>
      <c r="BF146" s="177">
        <f>IF(N146="snížená",J146,0)</f>
        <v>0</v>
      </c>
      <c r="BG146" s="177">
        <f>IF(N146="zákl. přenesená",J146,0)</f>
        <v>0</v>
      </c>
      <c r="BH146" s="177">
        <f>IF(N146="sníž. přenesená",J146,0)</f>
        <v>0</v>
      </c>
      <c r="BI146" s="177">
        <f>IF(N146="nulová",J146,0)</f>
        <v>0</v>
      </c>
      <c r="BJ146" s="19" t="s">
        <v>81</v>
      </c>
      <c r="BK146" s="177">
        <f>ROUND(I146*H146,2)</f>
        <v>0</v>
      </c>
      <c r="BL146" s="19" t="s">
        <v>136</v>
      </c>
      <c r="BM146" s="176" t="s">
        <v>284</v>
      </c>
    </row>
    <row r="147" s="2" customFormat="1">
      <c r="A147" s="38"/>
      <c r="B147" s="39"/>
      <c r="C147" s="38"/>
      <c r="D147" s="178" t="s">
        <v>132</v>
      </c>
      <c r="E147" s="38"/>
      <c r="F147" s="179" t="s">
        <v>285</v>
      </c>
      <c r="G147" s="38"/>
      <c r="H147" s="38"/>
      <c r="I147" s="180"/>
      <c r="J147" s="38"/>
      <c r="K147" s="38"/>
      <c r="L147" s="39"/>
      <c r="M147" s="181"/>
      <c r="N147" s="182"/>
      <c r="O147" s="72"/>
      <c r="P147" s="72"/>
      <c r="Q147" s="72"/>
      <c r="R147" s="72"/>
      <c r="S147" s="72"/>
      <c r="T147" s="73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9" t="s">
        <v>132</v>
      </c>
      <c r="AU147" s="19" t="s">
        <v>83</v>
      </c>
    </row>
    <row r="148" s="13" customFormat="1">
      <c r="A148" s="13"/>
      <c r="B148" s="183"/>
      <c r="C148" s="13"/>
      <c r="D148" s="178" t="s">
        <v>133</v>
      </c>
      <c r="E148" s="184" t="s">
        <v>3</v>
      </c>
      <c r="F148" s="185" t="s">
        <v>224</v>
      </c>
      <c r="G148" s="13"/>
      <c r="H148" s="184" t="s">
        <v>3</v>
      </c>
      <c r="I148" s="186"/>
      <c r="J148" s="13"/>
      <c r="K148" s="13"/>
      <c r="L148" s="183"/>
      <c r="M148" s="187"/>
      <c r="N148" s="188"/>
      <c r="O148" s="188"/>
      <c r="P148" s="188"/>
      <c r="Q148" s="188"/>
      <c r="R148" s="188"/>
      <c r="S148" s="188"/>
      <c r="T148" s="18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4" t="s">
        <v>133</v>
      </c>
      <c r="AU148" s="184" t="s">
        <v>83</v>
      </c>
      <c r="AV148" s="13" t="s">
        <v>81</v>
      </c>
      <c r="AW148" s="13" t="s">
        <v>34</v>
      </c>
      <c r="AX148" s="13" t="s">
        <v>73</v>
      </c>
      <c r="AY148" s="184" t="s">
        <v>122</v>
      </c>
    </row>
    <row r="149" s="13" customFormat="1">
      <c r="A149" s="13"/>
      <c r="B149" s="183"/>
      <c r="C149" s="13"/>
      <c r="D149" s="178" t="s">
        <v>133</v>
      </c>
      <c r="E149" s="184" t="s">
        <v>3</v>
      </c>
      <c r="F149" s="185" t="s">
        <v>286</v>
      </c>
      <c r="G149" s="13"/>
      <c r="H149" s="184" t="s">
        <v>3</v>
      </c>
      <c r="I149" s="186"/>
      <c r="J149" s="13"/>
      <c r="K149" s="13"/>
      <c r="L149" s="183"/>
      <c r="M149" s="187"/>
      <c r="N149" s="188"/>
      <c r="O149" s="188"/>
      <c r="P149" s="188"/>
      <c r="Q149" s="188"/>
      <c r="R149" s="188"/>
      <c r="S149" s="188"/>
      <c r="T149" s="18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4" t="s">
        <v>133</v>
      </c>
      <c r="AU149" s="184" t="s">
        <v>83</v>
      </c>
      <c r="AV149" s="13" t="s">
        <v>81</v>
      </c>
      <c r="AW149" s="13" t="s">
        <v>34</v>
      </c>
      <c r="AX149" s="13" t="s">
        <v>73</v>
      </c>
      <c r="AY149" s="184" t="s">
        <v>122</v>
      </c>
    </row>
    <row r="150" s="14" customFormat="1">
      <c r="A150" s="14"/>
      <c r="B150" s="190"/>
      <c r="C150" s="14"/>
      <c r="D150" s="178" t="s">
        <v>133</v>
      </c>
      <c r="E150" s="191" t="s">
        <v>3</v>
      </c>
      <c r="F150" s="192" t="s">
        <v>287</v>
      </c>
      <c r="G150" s="14"/>
      <c r="H150" s="193">
        <v>34</v>
      </c>
      <c r="I150" s="194"/>
      <c r="J150" s="14"/>
      <c r="K150" s="14"/>
      <c r="L150" s="190"/>
      <c r="M150" s="195"/>
      <c r="N150" s="196"/>
      <c r="O150" s="196"/>
      <c r="P150" s="196"/>
      <c r="Q150" s="196"/>
      <c r="R150" s="196"/>
      <c r="S150" s="196"/>
      <c r="T150" s="197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191" t="s">
        <v>133</v>
      </c>
      <c r="AU150" s="191" t="s">
        <v>83</v>
      </c>
      <c r="AV150" s="14" t="s">
        <v>83</v>
      </c>
      <c r="AW150" s="14" t="s">
        <v>34</v>
      </c>
      <c r="AX150" s="14" t="s">
        <v>73</v>
      </c>
      <c r="AY150" s="191" t="s">
        <v>122</v>
      </c>
    </row>
    <row r="151" s="15" customFormat="1">
      <c r="A151" s="15"/>
      <c r="B151" s="198"/>
      <c r="C151" s="15"/>
      <c r="D151" s="178" t="s">
        <v>133</v>
      </c>
      <c r="E151" s="199" t="s">
        <v>3</v>
      </c>
      <c r="F151" s="200" t="s">
        <v>135</v>
      </c>
      <c r="G151" s="15"/>
      <c r="H151" s="201">
        <v>34</v>
      </c>
      <c r="I151" s="202"/>
      <c r="J151" s="15"/>
      <c r="K151" s="15"/>
      <c r="L151" s="198"/>
      <c r="M151" s="203"/>
      <c r="N151" s="204"/>
      <c r="O151" s="204"/>
      <c r="P151" s="204"/>
      <c r="Q151" s="204"/>
      <c r="R151" s="204"/>
      <c r="S151" s="204"/>
      <c r="T151" s="20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199" t="s">
        <v>133</v>
      </c>
      <c r="AU151" s="199" t="s">
        <v>83</v>
      </c>
      <c r="AV151" s="15" t="s">
        <v>136</v>
      </c>
      <c r="AW151" s="15" t="s">
        <v>34</v>
      </c>
      <c r="AX151" s="15" t="s">
        <v>81</v>
      </c>
      <c r="AY151" s="199" t="s">
        <v>122</v>
      </c>
    </row>
    <row r="152" s="2" customFormat="1" ht="14.4" customHeight="1">
      <c r="A152" s="38"/>
      <c r="B152" s="164"/>
      <c r="C152" s="165" t="s">
        <v>186</v>
      </c>
      <c r="D152" s="165" t="s">
        <v>125</v>
      </c>
      <c r="E152" s="166" t="s">
        <v>288</v>
      </c>
      <c r="F152" s="167" t="s">
        <v>289</v>
      </c>
      <c r="G152" s="168" t="s">
        <v>221</v>
      </c>
      <c r="H152" s="169">
        <v>260</v>
      </c>
      <c r="I152" s="170"/>
      <c r="J152" s="171">
        <f>ROUND(I152*H152,2)</f>
        <v>0</v>
      </c>
      <c r="K152" s="167" t="s">
        <v>129</v>
      </c>
      <c r="L152" s="39"/>
      <c r="M152" s="172" t="s">
        <v>3</v>
      </c>
      <c r="N152" s="173" t="s">
        <v>44</v>
      </c>
      <c r="O152" s="72"/>
      <c r="P152" s="174">
        <f>O152*H152</f>
        <v>0</v>
      </c>
      <c r="Q152" s="174">
        <v>0</v>
      </c>
      <c r="R152" s="174">
        <f>Q152*H152</f>
        <v>0</v>
      </c>
      <c r="S152" s="174">
        <v>0</v>
      </c>
      <c r="T152" s="175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76" t="s">
        <v>136</v>
      </c>
      <c r="AT152" s="176" t="s">
        <v>125</v>
      </c>
      <c r="AU152" s="176" t="s">
        <v>83</v>
      </c>
      <c r="AY152" s="19" t="s">
        <v>122</v>
      </c>
      <c r="BE152" s="177">
        <f>IF(N152="základní",J152,0)</f>
        <v>0</v>
      </c>
      <c r="BF152" s="177">
        <f>IF(N152="snížená",J152,0)</f>
        <v>0</v>
      </c>
      <c r="BG152" s="177">
        <f>IF(N152="zákl. přenesená",J152,0)</f>
        <v>0</v>
      </c>
      <c r="BH152" s="177">
        <f>IF(N152="sníž. přenesená",J152,0)</f>
        <v>0</v>
      </c>
      <c r="BI152" s="177">
        <f>IF(N152="nulová",J152,0)</f>
        <v>0</v>
      </c>
      <c r="BJ152" s="19" t="s">
        <v>81</v>
      </c>
      <c r="BK152" s="177">
        <f>ROUND(I152*H152,2)</f>
        <v>0</v>
      </c>
      <c r="BL152" s="19" t="s">
        <v>136</v>
      </c>
      <c r="BM152" s="176" t="s">
        <v>290</v>
      </c>
    </row>
    <row r="153" s="2" customFormat="1">
      <c r="A153" s="38"/>
      <c r="B153" s="39"/>
      <c r="C153" s="38"/>
      <c r="D153" s="178" t="s">
        <v>132</v>
      </c>
      <c r="E153" s="38"/>
      <c r="F153" s="179" t="s">
        <v>291</v>
      </c>
      <c r="G153" s="38"/>
      <c r="H153" s="38"/>
      <c r="I153" s="180"/>
      <c r="J153" s="38"/>
      <c r="K153" s="38"/>
      <c r="L153" s="39"/>
      <c r="M153" s="181"/>
      <c r="N153" s="182"/>
      <c r="O153" s="72"/>
      <c r="P153" s="72"/>
      <c r="Q153" s="72"/>
      <c r="R153" s="72"/>
      <c r="S153" s="72"/>
      <c r="T153" s="73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9" t="s">
        <v>132</v>
      </c>
      <c r="AU153" s="19" t="s">
        <v>83</v>
      </c>
    </row>
    <row r="154" s="13" customFormat="1">
      <c r="A154" s="13"/>
      <c r="B154" s="183"/>
      <c r="C154" s="13"/>
      <c r="D154" s="178" t="s">
        <v>133</v>
      </c>
      <c r="E154" s="184" t="s">
        <v>3</v>
      </c>
      <c r="F154" s="185" t="s">
        <v>224</v>
      </c>
      <c r="G154" s="13"/>
      <c r="H154" s="184" t="s">
        <v>3</v>
      </c>
      <c r="I154" s="186"/>
      <c r="J154" s="13"/>
      <c r="K154" s="13"/>
      <c r="L154" s="183"/>
      <c r="M154" s="187"/>
      <c r="N154" s="188"/>
      <c r="O154" s="188"/>
      <c r="P154" s="188"/>
      <c r="Q154" s="188"/>
      <c r="R154" s="188"/>
      <c r="S154" s="188"/>
      <c r="T154" s="18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4" t="s">
        <v>133</v>
      </c>
      <c r="AU154" s="184" t="s">
        <v>83</v>
      </c>
      <c r="AV154" s="13" t="s">
        <v>81</v>
      </c>
      <c r="AW154" s="13" t="s">
        <v>34</v>
      </c>
      <c r="AX154" s="13" t="s">
        <v>73</v>
      </c>
      <c r="AY154" s="184" t="s">
        <v>122</v>
      </c>
    </row>
    <row r="155" s="13" customFormat="1">
      <c r="A155" s="13"/>
      <c r="B155" s="183"/>
      <c r="C155" s="13"/>
      <c r="D155" s="178" t="s">
        <v>133</v>
      </c>
      <c r="E155" s="184" t="s">
        <v>3</v>
      </c>
      <c r="F155" s="185" t="s">
        <v>292</v>
      </c>
      <c r="G155" s="13"/>
      <c r="H155" s="184" t="s">
        <v>3</v>
      </c>
      <c r="I155" s="186"/>
      <c r="J155" s="13"/>
      <c r="K155" s="13"/>
      <c r="L155" s="183"/>
      <c r="M155" s="187"/>
      <c r="N155" s="188"/>
      <c r="O155" s="188"/>
      <c r="P155" s="188"/>
      <c r="Q155" s="188"/>
      <c r="R155" s="188"/>
      <c r="S155" s="188"/>
      <c r="T155" s="18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84" t="s">
        <v>133</v>
      </c>
      <c r="AU155" s="184" t="s">
        <v>83</v>
      </c>
      <c r="AV155" s="13" t="s">
        <v>81</v>
      </c>
      <c r="AW155" s="13" t="s">
        <v>34</v>
      </c>
      <c r="AX155" s="13" t="s">
        <v>73</v>
      </c>
      <c r="AY155" s="184" t="s">
        <v>122</v>
      </c>
    </row>
    <row r="156" s="14" customFormat="1">
      <c r="A156" s="14"/>
      <c r="B156" s="190"/>
      <c r="C156" s="14"/>
      <c r="D156" s="178" t="s">
        <v>133</v>
      </c>
      <c r="E156" s="191" t="s">
        <v>3</v>
      </c>
      <c r="F156" s="192" t="s">
        <v>293</v>
      </c>
      <c r="G156" s="14"/>
      <c r="H156" s="193">
        <v>260</v>
      </c>
      <c r="I156" s="194"/>
      <c r="J156" s="14"/>
      <c r="K156" s="14"/>
      <c r="L156" s="190"/>
      <c r="M156" s="195"/>
      <c r="N156" s="196"/>
      <c r="O156" s="196"/>
      <c r="P156" s="196"/>
      <c r="Q156" s="196"/>
      <c r="R156" s="196"/>
      <c r="S156" s="196"/>
      <c r="T156" s="197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191" t="s">
        <v>133</v>
      </c>
      <c r="AU156" s="191" t="s">
        <v>83</v>
      </c>
      <c r="AV156" s="14" t="s">
        <v>83</v>
      </c>
      <c r="AW156" s="14" t="s">
        <v>34</v>
      </c>
      <c r="AX156" s="14" t="s">
        <v>73</v>
      </c>
      <c r="AY156" s="191" t="s">
        <v>122</v>
      </c>
    </row>
    <row r="157" s="15" customFormat="1">
      <c r="A157" s="15"/>
      <c r="B157" s="198"/>
      <c r="C157" s="15"/>
      <c r="D157" s="178" t="s">
        <v>133</v>
      </c>
      <c r="E157" s="199" t="s">
        <v>3</v>
      </c>
      <c r="F157" s="200" t="s">
        <v>135</v>
      </c>
      <c r="G157" s="15"/>
      <c r="H157" s="201">
        <v>260</v>
      </c>
      <c r="I157" s="202"/>
      <c r="J157" s="15"/>
      <c r="K157" s="15"/>
      <c r="L157" s="198"/>
      <c r="M157" s="203"/>
      <c r="N157" s="204"/>
      <c r="O157" s="204"/>
      <c r="P157" s="204"/>
      <c r="Q157" s="204"/>
      <c r="R157" s="204"/>
      <c r="S157" s="204"/>
      <c r="T157" s="20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199" t="s">
        <v>133</v>
      </c>
      <c r="AU157" s="199" t="s">
        <v>83</v>
      </c>
      <c r="AV157" s="15" t="s">
        <v>136</v>
      </c>
      <c r="AW157" s="15" t="s">
        <v>34</v>
      </c>
      <c r="AX157" s="15" t="s">
        <v>81</v>
      </c>
      <c r="AY157" s="199" t="s">
        <v>122</v>
      </c>
    </row>
    <row r="158" s="2" customFormat="1" ht="14.4" customHeight="1">
      <c r="A158" s="38"/>
      <c r="B158" s="164"/>
      <c r="C158" s="165" t="s">
        <v>193</v>
      </c>
      <c r="D158" s="165" t="s">
        <v>125</v>
      </c>
      <c r="E158" s="166" t="s">
        <v>294</v>
      </c>
      <c r="F158" s="167" t="s">
        <v>295</v>
      </c>
      <c r="G158" s="168" t="s">
        <v>221</v>
      </c>
      <c r="H158" s="169">
        <v>210</v>
      </c>
      <c r="I158" s="170"/>
      <c r="J158" s="171">
        <f>ROUND(I158*H158,2)</f>
        <v>0</v>
      </c>
      <c r="K158" s="167" t="s">
        <v>129</v>
      </c>
      <c r="L158" s="39"/>
      <c r="M158" s="172" t="s">
        <v>3</v>
      </c>
      <c r="N158" s="173" t="s">
        <v>44</v>
      </c>
      <c r="O158" s="72"/>
      <c r="P158" s="174">
        <f>O158*H158</f>
        <v>0</v>
      </c>
      <c r="Q158" s="174">
        <v>0</v>
      </c>
      <c r="R158" s="174">
        <f>Q158*H158</f>
        <v>0</v>
      </c>
      <c r="S158" s="174">
        <v>0</v>
      </c>
      <c r="T158" s="175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76" t="s">
        <v>136</v>
      </c>
      <c r="AT158" s="176" t="s">
        <v>125</v>
      </c>
      <c r="AU158" s="176" t="s">
        <v>83</v>
      </c>
      <c r="AY158" s="19" t="s">
        <v>122</v>
      </c>
      <c r="BE158" s="177">
        <f>IF(N158="základní",J158,0)</f>
        <v>0</v>
      </c>
      <c r="BF158" s="177">
        <f>IF(N158="snížená",J158,0)</f>
        <v>0</v>
      </c>
      <c r="BG158" s="177">
        <f>IF(N158="zákl. přenesená",J158,0)</f>
        <v>0</v>
      </c>
      <c r="BH158" s="177">
        <f>IF(N158="sníž. přenesená",J158,0)</f>
        <v>0</v>
      </c>
      <c r="BI158" s="177">
        <f>IF(N158="nulová",J158,0)</f>
        <v>0</v>
      </c>
      <c r="BJ158" s="19" t="s">
        <v>81</v>
      </c>
      <c r="BK158" s="177">
        <f>ROUND(I158*H158,2)</f>
        <v>0</v>
      </c>
      <c r="BL158" s="19" t="s">
        <v>136</v>
      </c>
      <c r="BM158" s="176" t="s">
        <v>296</v>
      </c>
    </row>
    <row r="159" s="2" customFormat="1">
      <c r="A159" s="38"/>
      <c r="B159" s="39"/>
      <c r="C159" s="38"/>
      <c r="D159" s="178" t="s">
        <v>132</v>
      </c>
      <c r="E159" s="38"/>
      <c r="F159" s="179" t="s">
        <v>297</v>
      </c>
      <c r="G159" s="38"/>
      <c r="H159" s="38"/>
      <c r="I159" s="180"/>
      <c r="J159" s="38"/>
      <c r="K159" s="38"/>
      <c r="L159" s="39"/>
      <c r="M159" s="181"/>
      <c r="N159" s="182"/>
      <c r="O159" s="72"/>
      <c r="P159" s="72"/>
      <c r="Q159" s="72"/>
      <c r="R159" s="72"/>
      <c r="S159" s="72"/>
      <c r="T159" s="73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9" t="s">
        <v>132</v>
      </c>
      <c r="AU159" s="19" t="s">
        <v>83</v>
      </c>
    </row>
    <row r="160" s="13" customFormat="1">
      <c r="A160" s="13"/>
      <c r="B160" s="183"/>
      <c r="C160" s="13"/>
      <c r="D160" s="178" t="s">
        <v>133</v>
      </c>
      <c r="E160" s="184" t="s">
        <v>3</v>
      </c>
      <c r="F160" s="185" t="s">
        <v>224</v>
      </c>
      <c r="G160" s="13"/>
      <c r="H160" s="184" t="s">
        <v>3</v>
      </c>
      <c r="I160" s="186"/>
      <c r="J160" s="13"/>
      <c r="K160" s="13"/>
      <c r="L160" s="183"/>
      <c r="M160" s="187"/>
      <c r="N160" s="188"/>
      <c r="O160" s="188"/>
      <c r="P160" s="188"/>
      <c r="Q160" s="188"/>
      <c r="R160" s="188"/>
      <c r="S160" s="188"/>
      <c r="T160" s="18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84" t="s">
        <v>133</v>
      </c>
      <c r="AU160" s="184" t="s">
        <v>83</v>
      </c>
      <c r="AV160" s="13" t="s">
        <v>81</v>
      </c>
      <c r="AW160" s="13" t="s">
        <v>34</v>
      </c>
      <c r="AX160" s="13" t="s">
        <v>73</v>
      </c>
      <c r="AY160" s="184" t="s">
        <v>122</v>
      </c>
    </row>
    <row r="161" s="13" customFormat="1">
      <c r="A161" s="13"/>
      <c r="B161" s="183"/>
      <c r="C161" s="13"/>
      <c r="D161" s="178" t="s">
        <v>133</v>
      </c>
      <c r="E161" s="184" t="s">
        <v>3</v>
      </c>
      <c r="F161" s="185" t="s">
        <v>298</v>
      </c>
      <c r="G161" s="13"/>
      <c r="H161" s="184" t="s">
        <v>3</v>
      </c>
      <c r="I161" s="186"/>
      <c r="J161" s="13"/>
      <c r="K161" s="13"/>
      <c r="L161" s="183"/>
      <c r="M161" s="187"/>
      <c r="N161" s="188"/>
      <c r="O161" s="188"/>
      <c r="P161" s="188"/>
      <c r="Q161" s="188"/>
      <c r="R161" s="188"/>
      <c r="S161" s="188"/>
      <c r="T161" s="18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84" t="s">
        <v>133</v>
      </c>
      <c r="AU161" s="184" t="s">
        <v>83</v>
      </c>
      <c r="AV161" s="13" t="s">
        <v>81</v>
      </c>
      <c r="AW161" s="13" t="s">
        <v>34</v>
      </c>
      <c r="AX161" s="13" t="s">
        <v>73</v>
      </c>
      <c r="AY161" s="184" t="s">
        <v>122</v>
      </c>
    </row>
    <row r="162" s="14" customFormat="1">
      <c r="A162" s="14"/>
      <c r="B162" s="190"/>
      <c r="C162" s="14"/>
      <c r="D162" s="178" t="s">
        <v>133</v>
      </c>
      <c r="E162" s="191" t="s">
        <v>3</v>
      </c>
      <c r="F162" s="192" t="s">
        <v>299</v>
      </c>
      <c r="G162" s="14"/>
      <c r="H162" s="193">
        <v>210</v>
      </c>
      <c r="I162" s="194"/>
      <c r="J162" s="14"/>
      <c r="K162" s="14"/>
      <c r="L162" s="190"/>
      <c r="M162" s="195"/>
      <c r="N162" s="196"/>
      <c r="O162" s="196"/>
      <c r="P162" s="196"/>
      <c r="Q162" s="196"/>
      <c r="R162" s="196"/>
      <c r="S162" s="196"/>
      <c r="T162" s="197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191" t="s">
        <v>133</v>
      </c>
      <c r="AU162" s="191" t="s">
        <v>83</v>
      </c>
      <c r="AV162" s="14" t="s">
        <v>83</v>
      </c>
      <c r="AW162" s="14" t="s">
        <v>34</v>
      </c>
      <c r="AX162" s="14" t="s">
        <v>73</v>
      </c>
      <c r="AY162" s="191" t="s">
        <v>122</v>
      </c>
    </row>
    <row r="163" s="15" customFormat="1">
      <c r="A163" s="15"/>
      <c r="B163" s="198"/>
      <c r="C163" s="15"/>
      <c r="D163" s="178" t="s">
        <v>133</v>
      </c>
      <c r="E163" s="199" t="s">
        <v>3</v>
      </c>
      <c r="F163" s="200" t="s">
        <v>135</v>
      </c>
      <c r="G163" s="15"/>
      <c r="H163" s="201">
        <v>210</v>
      </c>
      <c r="I163" s="202"/>
      <c r="J163" s="15"/>
      <c r="K163" s="15"/>
      <c r="L163" s="198"/>
      <c r="M163" s="203"/>
      <c r="N163" s="204"/>
      <c r="O163" s="204"/>
      <c r="P163" s="204"/>
      <c r="Q163" s="204"/>
      <c r="R163" s="204"/>
      <c r="S163" s="204"/>
      <c r="T163" s="20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199" t="s">
        <v>133</v>
      </c>
      <c r="AU163" s="199" t="s">
        <v>83</v>
      </c>
      <c r="AV163" s="15" t="s">
        <v>136</v>
      </c>
      <c r="AW163" s="15" t="s">
        <v>34</v>
      </c>
      <c r="AX163" s="15" t="s">
        <v>81</v>
      </c>
      <c r="AY163" s="199" t="s">
        <v>122</v>
      </c>
    </row>
    <row r="164" s="2" customFormat="1" ht="14.4" customHeight="1">
      <c r="A164" s="38"/>
      <c r="B164" s="164"/>
      <c r="C164" s="165" t="s">
        <v>199</v>
      </c>
      <c r="D164" s="165" t="s">
        <v>125</v>
      </c>
      <c r="E164" s="166" t="s">
        <v>300</v>
      </c>
      <c r="F164" s="167" t="s">
        <v>301</v>
      </c>
      <c r="G164" s="168" t="s">
        <v>221</v>
      </c>
      <c r="H164" s="169">
        <v>260</v>
      </c>
      <c r="I164" s="170"/>
      <c r="J164" s="171">
        <f>ROUND(I164*H164,2)</f>
        <v>0</v>
      </c>
      <c r="K164" s="167" t="s">
        <v>129</v>
      </c>
      <c r="L164" s="39"/>
      <c r="M164" s="172" t="s">
        <v>3</v>
      </c>
      <c r="N164" s="173" t="s">
        <v>44</v>
      </c>
      <c r="O164" s="72"/>
      <c r="P164" s="174">
        <f>O164*H164</f>
        <v>0</v>
      </c>
      <c r="Q164" s="174">
        <v>0</v>
      </c>
      <c r="R164" s="174">
        <f>Q164*H164</f>
        <v>0</v>
      </c>
      <c r="S164" s="174">
        <v>0</v>
      </c>
      <c r="T164" s="175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76" t="s">
        <v>136</v>
      </c>
      <c r="AT164" s="176" t="s">
        <v>125</v>
      </c>
      <c r="AU164" s="176" t="s">
        <v>83</v>
      </c>
      <c r="AY164" s="19" t="s">
        <v>122</v>
      </c>
      <c r="BE164" s="177">
        <f>IF(N164="základní",J164,0)</f>
        <v>0</v>
      </c>
      <c r="BF164" s="177">
        <f>IF(N164="snížená",J164,0)</f>
        <v>0</v>
      </c>
      <c r="BG164" s="177">
        <f>IF(N164="zákl. přenesená",J164,0)</f>
        <v>0</v>
      </c>
      <c r="BH164" s="177">
        <f>IF(N164="sníž. přenesená",J164,0)</f>
        <v>0</v>
      </c>
      <c r="BI164" s="177">
        <f>IF(N164="nulová",J164,0)</f>
        <v>0</v>
      </c>
      <c r="BJ164" s="19" t="s">
        <v>81</v>
      </c>
      <c r="BK164" s="177">
        <f>ROUND(I164*H164,2)</f>
        <v>0</v>
      </c>
      <c r="BL164" s="19" t="s">
        <v>136</v>
      </c>
      <c r="BM164" s="176" t="s">
        <v>302</v>
      </c>
    </row>
    <row r="165" s="2" customFormat="1">
      <c r="A165" s="38"/>
      <c r="B165" s="39"/>
      <c r="C165" s="38"/>
      <c r="D165" s="178" t="s">
        <v>132</v>
      </c>
      <c r="E165" s="38"/>
      <c r="F165" s="179" t="s">
        <v>303</v>
      </c>
      <c r="G165" s="38"/>
      <c r="H165" s="38"/>
      <c r="I165" s="180"/>
      <c r="J165" s="38"/>
      <c r="K165" s="38"/>
      <c r="L165" s="39"/>
      <c r="M165" s="181"/>
      <c r="N165" s="182"/>
      <c r="O165" s="72"/>
      <c r="P165" s="72"/>
      <c r="Q165" s="72"/>
      <c r="R165" s="72"/>
      <c r="S165" s="72"/>
      <c r="T165" s="73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9" t="s">
        <v>132</v>
      </c>
      <c r="AU165" s="19" t="s">
        <v>83</v>
      </c>
    </row>
    <row r="166" s="13" customFormat="1">
      <c r="A166" s="13"/>
      <c r="B166" s="183"/>
      <c r="C166" s="13"/>
      <c r="D166" s="178" t="s">
        <v>133</v>
      </c>
      <c r="E166" s="184" t="s">
        <v>3</v>
      </c>
      <c r="F166" s="185" t="s">
        <v>224</v>
      </c>
      <c r="G166" s="13"/>
      <c r="H166" s="184" t="s">
        <v>3</v>
      </c>
      <c r="I166" s="186"/>
      <c r="J166" s="13"/>
      <c r="K166" s="13"/>
      <c r="L166" s="183"/>
      <c r="M166" s="187"/>
      <c r="N166" s="188"/>
      <c r="O166" s="188"/>
      <c r="P166" s="188"/>
      <c r="Q166" s="188"/>
      <c r="R166" s="188"/>
      <c r="S166" s="188"/>
      <c r="T166" s="18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84" t="s">
        <v>133</v>
      </c>
      <c r="AU166" s="184" t="s">
        <v>83</v>
      </c>
      <c r="AV166" s="13" t="s">
        <v>81</v>
      </c>
      <c r="AW166" s="13" t="s">
        <v>34</v>
      </c>
      <c r="AX166" s="13" t="s">
        <v>73</v>
      </c>
      <c r="AY166" s="184" t="s">
        <v>122</v>
      </c>
    </row>
    <row r="167" s="13" customFormat="1">
      <c r="A167" s="13"/>
      <c r="B167" s="183"/>
      <c r="C167" s="13"/>
      <c r="D167" s="178" t="s">
        <v>133</v>
      </c>
      <c r="E167" s="184" t="s">
        <v>3</v>
      </c>
      <c r="F167" s="185" t="s">
        <v>298</v>
      </c>
      <c r="G167" s="13"/>
      <c r="H167" s="184" t="s">
        <v>3</v>
      </c>
      <c r="I167" s="186"/>
      <c r="J167" s="13"/>
      <c r="K167" s="13"/>
      <c r="L167" s="183"/>
      <c r="M167" s="187"/>
      <c r="N167" s="188"/>
      <c r="O167" s="188"/>
      <c r="P167" s="188"/>
      <c r="Q167" s="188"/>
      <c r="R167" s="188"/>
      <c r="S167" s="188"/>
      <c r="T167" s="18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4" t="s">
        <v>133</v>
      </c>
      <c r="AU167" s="184" t="s">
        <v>83</v>
      </c>
      <c r="AV167" s="13" t="s">
        <v>81</v>
      </c>
      <c r="AW167" s="13" t="s">
        <v>34</v>
      </c>
      <c r="AX167" s="13" t="s">
        <v>73</v>
      </c>
      <c r="AY167" s="184" t="s">
        <v>122</v>
      </c>
    </row>
    <row r="168" s="14" customFormat="1">
      <c r="A168" s="14"/>
      <c r="B168" s="190"/>
      <c r="C168" s="14"/>
      <c r="D168" s="178" t="s">
        <v>133</v>
      </c>
      <c r="E168" s="191" t="s">
        <v>3</v>
      </c>
      <c r="F168" s="192" t="s">
        <v>293</v>
      </c>
      <c r="G168" s="14"/>
      <c r="H168" s="193">
        <v>260</v>
      </c>
      <c r="I168" s="194"/>
      <c r="J168" s="14"/>
      <c r="K168" s="14"/>
      <c r="L168" s="190"/>
      <c r="M168" s="195"/>
      <c r="N168" s="196"/>
      <c r="O168" s="196"/>
      <c r="P168" s="196"/>
      <c r="Q168" s="196"/>
      <c r="R168" s="196"/>
      <c r="S168" s="196"/>
      <c r="T168" s="197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191" t="s">
        <v>133</v>
      </c>
      <c r="AU168" s="191" t="s">
        <v>83</v>
      </c>
      <c r="AV168" s="14" t="s">
        <v>83</v>
      </c>
      <c r="AW168" s="14" t="s">
        <v>34</v>
      </c>
      <c r="AX168" s="14" t="s">
        <v>73</v>
      </c>
      <c r="AY168" s="191" t="s">
        <v>122</v>
      </c>
    </row>
    <row r="169" s="15" customFormat="1">
      <c r="A169" s="15"/>
      <c r="B169" s="198"/>
      <c r="C169" s="15"/>
      <c r="D169" s="178" t="s">
        <v>133</v>
      </c>
      <c r="E169" s="199" t="s">
        <v>3</v>
      </c>
      <c r="F169" s="200" t="s">
        <v>135</v>
      </c>
      <c r="G169" s="15"/>
      <c r="H169" s="201">
        <v>260</v>
      </c>
      <c r="I169" s="202"/>
      <c r="J169" s="15"/>
      <c r="K169" s="15"/>
      <c r="L169" s="198"/>
      <c r="M169" s="203"/>
      <c r="N169" s="204"/>
      <c r="O169" s="204"/>
      <c r="P169" s="204"/>
      <c r="Q169" s="204"/>
      <c r="R169" s="204"/>
      <c r="S169" s="204"/>
      <c r="T169" s="20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199" t="s">
        <v>133</v>
      </c>
      <c r="AU169" s="199" t="s">
        <v>83</v>
      </c>
      <c r="AV169" s="15" t="s">
        <v>136</v>
      </c>
      <c r="AW169" s="15" t="s">
        <v>34</v>
      </c>
      <c r="AX169" s="15" t="s">
        <v>81</v>
      </c>
      <c r="AY169" s="199" t="s">
        <v>122</v>
      </c>
    </row>
    <row r="170" s="2" customFormat="1" ht="14.4" customHeight="1">
      <c r="A170" s="38"/>
      <c r="B170" s="164"/>
      <c r="C170" s="209" t="s">
        <v>9</v>
      </c>
      <c r="D170" s="209" t="s">
        <v>304</v>
      </c>
      <c r="E170" s="210" t="s">
        <v>305</v>
      </c>
      <c r="F170" s="211" t="s">
        <v>306</v>
      </c>
      <c r="G170" s="212" t="s">
        <v>307</v>
      </c>
      <c r="H170" s="213">
        <v>5.3559999999999999</v>
      </c>
      <c r="I170" s="214"/>
      <c r="J170" s="215">
        <f>ROUND(I170*H170,2)</f>
        <v>0</v>
      </c>
      <c r="K170" s="211" t="s">
        <v>129</v>
      </c>
      <c r="L170" s="216"/>
      <c r="M170" s="217" t="s">
        <v>3</v>
      </c>
      <c r="N170" s="218" t="s">
        <v>44</v>
      </c>
      <c r="O170" s="72"/>
      <c r="P170" s="174">
        <f>O170*H170</f>
        <v>0</v>
      </c>
      <c r="Q170" s="174">
        <v>0.001</v>
      </c>
      <c r="R170" s="174">
        <f>Q170*H170</f>
        <v>0.0053559999999999996</v>
      </c>
      <c r="S170" s="174">
        <v>0</v>
      </c>
      <c r="T170" s="175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76" t="s">
        <v>165</v>
      </c>
      <c r="AT170" s="176" t="s">
        <v>304</v>
      </c>
      <c r="AU170" s="176" t="s">
        <v>83</v>
      </c>
      <c r="AY170" s="19" t="s">
        <v>122</v>
      </c>
      <c r="BE170" s="177">
        <f>IF(N170="základní",J170,0)</f>
        <v>0</v>
      </c>
      <c r="BF170" s="177">
        <f>IF(N170="snížená",J170,0)</f>
        <v>0</v>
      </c>
      <c r="BG170" s="177">
        <f>IF(N170="zákl. přenesená",J170,0)</f>
        <v>0</v>
      </c>
      <c r="BH170" s="177">
        <f>IF(N170="sníž. přenesená",J170,0)</f>
        <v>0</v>
      </c>
      <c r="BI170" s="177">
        <f>IF(N170="nulová",J170,0)</f>
        <v>0</v>
      </c>
      <c r="BJ170" s="19" t="s">
        <v>81</v>
      </c>
      <c r="BK170" s="177">
        <f>ROUND(I170*H170,2)</f>
        <v>0</v>
      </c>
      <c r="BL170" s="19" t="s">
        <v>136</v>
      </c>
      <c r="BM170" s="176" t="s">
        <v>308</v>
      </c>
    </row>
    <row r="171" s="2" customFormat="1">
      <c r="A171" s="38"/>
      <c r="B171" s="39"/>
      <c r="C171" s="38"/>
      <c r="D171" s="178" t="s">
        <v>132</v>
      </c>
      <c r="E171" s="38"/>
      <c r="F171" s="179" t="s">
        <v>306</v>
      </c>
      <c r="G171" s="38"/>
      <c r="H171" s="38"/>
      <c r="I171" s="180"/>
      <c r="J171" s="38"/>
      <c r="K171" s="38"/>
      <c r="L171" s="39"/>
      <c r="M171" s="181"/>
      <c r="N171" s="182"/>
      <c r="O171" s="72"/>
      <c r="P171" s="72"/>
      <c r="Q171" s="72"/>
      <c r="R171" s="72"/>
      <c r="S171" s="72"/>
      <c r="T171" s="73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9" t="s">
        <v>132</v>
      </c>
      <c r="AU171" s="19" t="s">
        <v>83</v>
      </c>
    </row>
    <row r="172" s="14" customFormat="1">
      <c r="A172" s="14"/>
      <c r="B172" s="190"/>
      <c r="C172" s="14"/>
      <c r="D172" s="178" t="s">
        <v>133</v>
      </c>
      <c r="E172" s="191" t="s">
        <v>3</v>
      </c>
      <c r="F172" s="192" t="s">
        <v>309</v>
      </c>
      <c r="G172" s="14"/>
      <c r="H172" s="193">
        <v>5.3559999999999999</v>
      </c>
      <c r="I172" s="194"/>
      <c r="J172" s="14"/>
      <c r="K172" s="14"/>
      <c r="L172" s="190"/>
      <c r="M172" s="195"/>
      <c r="N172" s="196"/>
      <c r="O172" s="196"/>
      <c r="P172" s="196"/>
      <c r="Q172" s="196"/>
      <c r="R172" s="196"/>
      <c r="S172" s="196"/>
      <c r="T172" s="19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191" t="s">
        <v>133</v>
      </c>
      <c r="AU172" s="191" t="s">
        <v>83</v>
      </c>
      <c r="AV172" s="14" t="s">
        <v>83</v>
      </c>
      <c r="AW172" s="14" t="s">
        <v>34</v>
      </c>
      <c r="AX172" s="14" t="s">
        <v>73</v>
      </c>
      <c r="AY172" s="191" t="s">
        <v>122</v>
      </c>
    </row>
    <row r="173" s="15" customFormat="1">
      <c r="A173" s="15"/>
      <c r="B173" s="198"/>
      <c r="C173" s="15"/>
      <c r="D173" s="178" t="s">
        <v>133</v>
      </c>
      <c r="E173" s="199" t="s">
        <v>3</v>
      </c>
      <c r="F173" s="200" t="s">
        <v>135</v>
      </c>
      <c r="G173" s="15"/>
      <c r="H173" s="201">
        <v>5.3559999999999999</v>
      </c>
      <c r="I173" s="202"/>
      <c r="J173" s="15"/>
      <c r="K173" s="15"/>
      <c r="L173" s="198"/>
      <c r="M173" s="203"/>
      <c r="N173" s="204"/>
      <c r="O173" s="204"/>
      <c r="P173" s="204"/>
      <c r="Q173" s="204"/>
      <c r="R173" s="204"/>
      <c r="S173" s="204"/>
      <c r="T173" s="20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199" t="s">
        <v>133</v>
      </c>
      <c r="AU173" s="199" t="s">
        <v>83</v>
      </c>
      <c r="AV173" s="15" t="s">
        <v>136</v>
      </c>
      <c r="AW173" s="15" t="s">
        <v>34</v>
      </c>
      <c r="AX173" s="15" t="s">
        <v>81</v>
      </c>
      <c r="AY173" s="199" t="s">
        <v>122</v>
      </c>
    </row>
    <row r="174" s="2" customFormat="1" ht="14.4" customHeight="1">
      <c r="A174" s="38"/>
      <c r="B174" s="164"/>
      <c r="C174" s="165" t="s">
        <v>310</v>
      </c>
      <c r="D174" s="165" t="s">
        <v>125</v>
      </c>
      <c r="E174" s="166" t="s">
        <v>311</v>
      </c>
      <c r="F174" s="167" t="s">
        <v>312</v>
      </c>
      <c r="G174" s="168" t="s">
        <v>221</v>
      </c>
      <c r="H174" s="169">
        <v>260</v>
      </c>
      <c r="I174" s="170"/>
      <c r="J174" s="171">
        <f>ROUND(I174*H174,2)</f>
        <v>0</v>
      </c>
      <c r="K174" s="167" t="s">
        <v>129</v>
      </c>
      <c r="L174" s="39"/>
      <c r="M174" s="172" t="s">
        <v>3</v>
      </c>
      <c r="N174" s="173" t="s">
        <v>44</v>
      </c>
      <c r="O174" s="72"/>
      <c r="P174" s="174">
        <f>O174*H174</f>
        <v>0</v>
      </c>
      <c r="Q174" s="174">
        <v>0</v>
      </c>
      <c r="R174" s="174">
        <f>Q174*H174</f>
        <v>0</v>
      </c>
      <c r="S174" s="174">
        <v>0</v>
      </c>
      <c r="T174" s="175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176" t="s">
        <v>136</v>
      </c>
      <c r="AT174" s="176" t="s">
        <v>125</v>
      </c>
      <c r="AU174" s="176" t="s">
        <v>83</v>
      </c>
      <c r="AY174" s="19" t="s">
        <v>122</v>
      </c>
      <c r="BE174" s="177">
        <f>IF(N174="základní",J174,0)</f>
        <v>0</v>
      </c>
      <c r="BF174" s="177">
        <f>IF(N174="snížená",J174,0)</f>
        <v>0</v>
      </c>
      <c r="BG174" s="177">
        <f>IF(N174="zákl. přenesená",J174,0)</f>
        <v>0</v>
      </c>
      <c r="BH174" s="177">
        <f>IF(N174="sníž. přenesená",J174,0)</f>
        <v>0</v>
      </c>
      <c r="BI174" s="177">
        <f>IF(N174="nulová",J174,0)</f>
        <v>0</v>
      </c>
      <c r="BJ174" s="19" t="s">
        <v>81</v>
      </c>
      <c r="BK174" s="177">
        <f>ROUND(I174*H174,2)</f>
        <v>0</v>
      </c>
      <c r="BL174" s="19" t="s">
        <v>136</v>
      </c>
      <c r="BM174" s="176" t="s">
        <v>313</v>
      </c>
    </row>
    <row r="175" s="2" customFormat="1">
      <c r="A175" s="38"/>
      <c r="B175" s="39"/>
      <c r="C175" s="38"/>
      <c r="D175" s="178" t="s">
        <v>132</v>
      </c>
      <c r="E175" s="38"/>
      <c r="F175" s="179" t="s">
        <v>314</v>
      </c>
      <c r="G175" s="38"/>
      <c r="H175" s="38"/>
      <c r="I175" s="180"/>
      <c r="J175" s="38"/>
      <c r="K175" s="38"/>
      <c r="L175" s="39"/>
      <c r="M175" s="181"/>
      <c r="N175" s="182"/>
      <c r="O175" s="72"/>
      <c r="P175" s="72"/>
      <c r="Q175" s="72"/>
      <c r="R175" s="72"/>
      <c r="S175" s="72"/>
      <c r="T175" s="73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9" t="s">
        <v>132</v>
      </c>
      <c r="AU175" s="19" t="s">
        <v>83</v>
      </c>
    </row>
    <row r="176" s="13" customFormat="1">
      <c r="A176" s="13"/>
      <c r="B176" s="183"/>
      <c r="C176" s="13"/>
      <c r="D176" s="178" t="s">
        <v>133</v>
      </c>
      <c r="E176" s="184" t="s">
        <v>3</v>
      </c>
      <c r="F176" s="185" t="s">
        <v>224</v>
      </c>
      <c r="G176" s="13"/>
      <c r="H176" s="184" t="s">
        <v>3</v>
      </c>
      <c r="I176" s="186"/>
      <c r="J176" s="13"/>
      <c r="K176" s="13"/>
      <c r="L176" s="183"/>
      <c r="M176" s="187"/>
      <c r="N176" s="188"/>
      <c r="O176" s="188"/>
      <c r="P176" s="188"/>
      <c r="Q176" s="188"/>
      <c r="R176" s="188"/>
      <c r="S176" s="188"/>
      <c r="T176" s="18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84" t="s">
        <v>133</v>
      </c>
      <c r="AU176" s="184" t="s">
        <v>83</v>
      </c>
      <c r="AV176" s="13" t="s">
        <v>81</v>
      </c>
      <c r="AW176" s="13" t="s">
        <v>34</v>
      </c>
      <c r="AX176" s="13" t="s">
        <v>73</v>
      </c>
      <c r="AY176" s="184" t="s">
        <v>122</v>
      </c>
    </row>
    <row r="177" s="13" customFormat="1">
      <c r="A177" s="13"/>
      <c r="B177" s="183"/>
      <c r="C177" s="13"/>
      <c r="D177" s="178" t="s">
        <v>133</v>
      </c>
      <c r="E177" s="184" t="s">
        <v>3</v>
      </c>
      <c r="F177" s="185" t="s">
        <v>298</v>
      </c>
      <c r="G177" s="13"/>
      <c r="H177" s="184" t="s">
        <v>3</v>
      </c>
      <c r="I177" s="186"/>
      <c r="J177" s="13"/>
      <c r="K177" s="13"/>
      <c r="L177" s="183"/>
      <c r="M177" s="187"/>
      <c r="N177" s="188"/>
      <c r="O177" s="188"/>
      <c r="P177" s="188"/>
      <c r="Q177" s="188"/>
      <c r="R177" s="188"/>
      <c r="S177" s="188"/>
      <c r="T177" s="18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84" t="s">
        <v>133</v>
      </c>
      <c r="AU177" s="184" t="s">
        <v>83</v>
      </c>
      <c r="AV177" s="13" t="s">
        <v>81</v>
      </c>
      <c r="AW177" s="13" t="s">
        <v>34</v>
      </c>
      <c r="AX177" s="13" t="s">
        <v>73</v>
      </c>
      <c r="AY177" s="184" t="s">
        <v>122</v>
      </c>
    </row>
    <row r="178" s="14" customFormat="1">
      <c r="A178" s="14"/>
      <c r="B178" s="190"/>
      <c r="C178" s="14"/>
      <c r="D178" s="178" t="s">
        <v>133</v>
      </c>
      <c r="E178" s="191" t="s">
        <v>3</v>
      </c>
      <c r="F178" s="192" t="s">
        <v>293</v>
      </c>
      <c r="G178" s="14"/>
      <c r="H178" s="193">
        <v>260</v>
      </c>
      <c r="I178" s="194"/>
      <c r="J178" s="14"/>
      <c r="K178" s="14"/>
      <c r="L178" s="190"/>
      <c r="M178" s="195"/>
      <c r="N178" s="196"/>
      <c r="O178" s="196"/>
      <c r="P178" s="196"/>
      <c r="Q178" s="196"/>
      <c r="R178" s="196"/>
      <c r="S178" s="196"/>
      <c r="T178" s="197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191" t="s">
        <v>133</v>
      </c>
      <c r="AU178" s="191" t="s">
        <v>83</v>
      </c>
      <c r="AV178" s="14" t="s">
        <v>83</v>
      </c>
      <c r="AW178" s="14" t="s">
        <v>34</v>
      </c>
      <c r="AX178" s="14" t="s">
        <v>73</v>
      </c>
      <c r="AY178" s="191" t="s">
        <v>122</v>
      </c>
    </row>
    <row r="179" s="15" customFormat="1">
      <c r="A179" s="15"/>
      <c r="B179" s="198"/>
      <c r="C179" s="15"/>
      <c r="D179" s="178" t="s">
        <v>133</v>
      </c>
      <c r="E179" s="199" t="s">
        <v>3</v>
      </c>
      <c r="F179" s="200" t="s">
        <v>135</v>
      </c>
      <c r="G179" s="15"/>
      <c r="H179" s="201">
        <v>260</v>
      </c>
      <c r="I179" s="202"/>
      <c r="J179" s="15"/>
      <c r="K179" s="15"/>
      <c r="L179" s="198"/>
      <c r="M179" s="203"/>
      <c r="N179" s="204"/>
      <c r="O179" s="204"/>
      <c r="P179" s="204"/>
      <c r="Q179" s="204"/>
      <c r="R179" s="204"/>
      <c r="S179" s="204"/>
      <c r="T179" s="205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199" t="s">
        <v>133</v>
      </c>
      <c r="AU179" s="199" t="s">
        <v>83</v>
      </c>
      <c r="AV179" s="15" t="s">
        <v>136</v>
      </c>
      <c r="AW179" s="15" t="s">
        <v>34</v>
      </c>
      <c r="AX179" s="15" t="s">
        <v>81</v>
      </c>
      <c r="AY179" s="199" t="s">
        <v>122</v>
      </c>
    </row>
    <row r="180" s="2" customFormat="1" ht="14.4" customHeight="1">
      <c r="A180" s="38"/>
      <c r="B180" s="164"/>
      <c r="C180" s="165" t="s">
        <v>315</v>
      </c>
      <c r="D180" s="165" t="s">
        <v>125</v>
      </c>
      <c r="E180" s="166" t="s">
        <v>316</v>
      </c>
      <c r="F180" s="167" t="s">
        <v>317</v>
      </c>
      <c r="G180" s="168" t="s">
        <v>221</v>
      </c>
      <c r="H180" s="169">
        <v>1196.5999999999999</v>
      </c>
      <c r="I180" s="170"/>
      <c r="J180" s="171">
        <f>ROUND(I180*H180,2)</f>
        <v>0</v>
      </c>
      <c r="K180" s="167" t="s">
        <v>129</v>
      </c>
      <c r="L180" s="39"/>
      <c r="M180" s="172" t="s">
        <v>3</v>
      </c>
      <c r="N180" s="173" t="s">
        <v>44</v>
      </c>
      <c r="O180" s="72"/>
      <c r="P180" s="174">
        <f>O180*H180</f>
        <v>0</v>
      </c>
      <c r="Q180" s="174">
        <v>0</v>
      </c>
      <c r="R180" s="174">
        <f>Q180*H180</f>
        <v>0</v>
      </c>
      <c r="S180" s="174">
        <v>0</v>
      </c>
      <c r="T180" s="175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176" t="s">
        <v>136</v>
      </c>
      <c r="AT180" s="176" t="s">
        <v>125</v>
      </c>
      <c r="AU180" s="176" t="s">
        <v>83</v>
      </c>
      <c r="AY180" s="19" t="s">
        <v>122</v>
      </c>
      <c r="BE180" s="177">
        <f>IF(N180="základní",J180,0)</f>
        <v>0</v>
      </c>
      <c r="BF180" s="177">
        <f>IF(N180="snížená",J180,0)</f>
        <v>0</v>
      </c>
      <c r="BG180" s="177">
        <f>IF(N180="zákl. přenesená",J180,0)</f>
        <v>0</v>
      </c>
      <c r="BH180" s="177">
        <f>IF(N180="sníž. přenesená",J180,0)</f>
        <v>0</v>
      </c>
      <c r="BI180" s="177">
        <f>IF(N180="nulová",J180,0)</f>
        <v>0</v>
      </c>
      <c r="BJ180" s="19" t="s">
        <v>81</v>
      </c>
      <c r="BK180" s="177">
        <f>ROUND(I180*H180,2)</f>
        <v>0</v>
      </c>
      <c r="BL180" s="19" t="s">
        <v>136</v>
      </c>
      <c r="BM180" s="176" t="s">
        <v>318</v>
      </c>
    </row>
    <row r="181" s="2" customFormat="1">
      <c r="A181" s="38"/>
      <c r="B181" s="39"/>
      <c r="C181" s="38"/>
      <c r="D181" s="178" t="s">
        <v>132</v>
      </c>
      <c r="E181" s="38"/>
      <c r="F181" s="179" t="s">
        <v>319</v>
      </c>
      <c r="G181" s="38"/>
      <c r="H181" s="38"/>
      <c r="I181" s="180"/>
      <c r="J181" s="38"/>
      <c r="K181" s="38"/>
      <c r="L181" s="39"/>
      <c r="M181" s="181"/>
      <c r="N181" s="182"/>
      <c r="O181" s="72"/>
      <c r="P181" s="72"/>
      <c r="Q181" s="72"/>
      <c r="R181" s="72"/>
      <c r="S181" s="72"/>
      <c r="T181" s="73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9" t="s">
        <v>132</v>
      </c>
      <c r="AU181" s="19" t="s">
        <v>83</v>
      </c>
    </row>
    <row r="182" s="13" customFormat="1">
      <c r="A182" s="13"/>
      <c r="B182" s="183"/>
      <c r="C182" s="13"/>
      <c r="D182" s="178" t="s">
        <v>133</v>
      </c>
      <c r="E182" s="184" t="s">
        <v>3</v>
      </c>
      <c r="F182" s="185" t="s">
        <v>224</v>
      </c>
      <c r="G182" s="13"/>
      <c r="H182" s="184" t="s">
        <v>3</v>
      </c>
      <c r="I182" s="186"/>
      <c r="J182" s="13"/>
      <c r="K182" s="13"/>
      <c r="L182" s="183"/>
      <c r="M182" s="187"/>
      <c r="N182" s="188"/>
      <c r="O182" s="188"/>
      <c r="P182" s="188"/>
      <c r="Q182" s="188"/>
      <c r="R182" s="188"/>
      <c r="S182" s="188"/>
      <c r="T182" s="18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84" t="s">
        <v>133</v>
      </c>
      <c r="AU182" s="184" t="s">
        <v>83</v>
      </c>
      <c r="AV182" s="13" t="s">
        <v>81</v>
      </c>
      <c r="AW182" s="13" t="s">
        <v>34</v>
      </c>
      <c r="AX182" s="13" t="s">
        <v>73</v>
      </c>
      <c r="AY182" s="184" t="s">
        <v>122</v>
      </c>
    </row>
    <row r="183" s="13" customFormat="1">
      <c r="A183" s="13"/>
      <c r="B183" s="183"/>
      <c r="C183" s="13"/>
      <c r="D183" s="178" t="s">
        <v>133</v>
      </c>
      <c r="E183" s="184" t="s">
        <v>3</v>
      </c>
      <c r="F183" s="185" t="s">
        <v>320</v>
      </c>
      <c r="G183" s="13"/>
      <c r="H183" s="184" t="s">
        <v>3</v>
      </c>
      <c r="I183" s="186"/>
      <c r="J183" s="13"/>
      <c r="K183" s="13"/>
      <c r="L183" s="183"/>
      <c r="M183" s="187"/>
      <c r="N183" s="188"/>
      <c r="O183" s="188"/>
      <c r="P183" s="188"/>
      <c r="Q183" s="188"/>
      <c r="R183" s="188"/>
      <c r="S183" s="188"/>
      <c r="T183" s="18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84" t="s">
        <v>133</v>
      </c>
      <c r="AU183" s="184" t="s">
        <v>83</v>
      </c>
      <c r="AV183" s="13" t="s">
        <v>81</v>
      </c>
      <c r="AW183" s="13" t="s">
        <v>34</v>
      </c>
      <c r="AX183" s="13" t="s">
        <v>73</v>
      </c>
      <c r="AY183" s="184" t="s">
        <v>122</v>
      </c>
    </row>
    <row r="184" s="14" customFormat="1">
      <c r="A184" s="14"/>
      <c r="B184" s="190"/>
      <c r="C184" s="14"/>
      <c r="D184" s="178" t="s">
        <v>133</v>
      </c>
      <c r="E184" s="191" t="s">
        <v>3</v>
      </c>
      <c r="F184" s="192" t="s">
        <v>321</v>
      </c>
      <c r="G184" s="14"/>
      <c r="H184" s="193">
        <v>464</v>
      </c>
      <c r="I184" s="194"/>
      <c r="J184" s="14"/>
      <c r="K184" s="14"/>
      <c r="L184" s="190"/>
      <c r="M184" s="195"/>
      <c r="N184" s="196"/>
      <c r="O184" s="196"/>
      <c r="P184" s="196"/>
      <c r="Q184" s="196"/>
      <c r="R184" s="196"/>
      <c r="S184" s="196"/>
      <c r="T184" s="19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191" t="s">
        <v>133</v>
      </c>
      <c r="AU184" s="191" t="s">
        <v>83</v>
      </c>
      <c r="AV184" s="14" t="s">
        <v>83</v>
      </c>
      <c r="AW184" s="14" t="s">
        <v>34</v>
      </c>
      <c r="AX184" s="14" t="s">
        <v>73</v>
      </c>
      <c r="AY184" s="191" t="s">
        <v>122</v>
      </c>
    </row>
    <row r="185" s="13" customFormat="1">
      <c r="A185" s="13"/>
      <c r="B185" s="183"/>
      <c r="C185" s="13"/>
      <c r="D185" s="178" t="s">
        <v>133</v>
      </c>
      <c r="E185" s="184" t="s">
        <v>3</v>
      </c>
      <c r="F185" s="185" t="s">
        <v>239</v>
      </c>
      <c r="G185" s="13"/>
      <c r="H185" s="184" t="s">
        <v>3</v>
      </c>
      <c r="I185" s="186"/>
      <c r="J185" s="13"/>
      <c r="K185" s="13"/>
      <c r="L185" s="183"/>
      <c r="M185" s="187"/>
      <c r="N185" s="188"/>
      <c r="O185" s="188"/>
      <c r="P185" s="188"/>
      <c r="Q185" s="188"/>
      <c r="R185" s="188"/>
      <c r="S185" s="188"/>
      <c r="T185" s="18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84" t="s">
        <v>133</v>
      </c>
      <c r="AU185" s="184" t="s">
        <v>83</v>
      </c>
      <c r="AV185" s="13" t="s">
        <v>81</v>
      </c>
      <c r="AW185" s="13" t="s">
        <v>34</v>
      </c>
      <c r="AX185" s="13" t="s">
        <v>73</v>
      </c>
      <c r="AY185" s="184" t="s">
        <v>122</v>
      </c>
    </row>
    <row r="186" s="14" customFormat="1">
      <c r="A186" s="14"/>
      <c r="B186" s="190"/>
      <c r="C186" s="14"/>
      <c r="D186" s="178" t="s">
        <v>133</v>
      </c>
      <c r="E186" s="191" t="s">
        <v>3</v>
      </c>
      <c r="F186" s="192" t="s">
        <v>322</v>
      </c>
      <c r="G186" s="14"/>
      <c r="H186" s="193">
        <v>600</v>
      </c>
      <c r="I186" s="194"/>
      <c r="J186" s="14"/>
      <c r="K186" s="14"/>
      <c r="L186" s="190"/>
      <c r="M186" s="195"/>
      <c r="N186" s="196"/>
      <c r="O186" s="196"/>
      <c r="P186" s="196"/>
      <c r="Q186" s="196"/>
      <c r="R186" s="196"/>
      <c r="S186" s="196"/>
      <c r="T186" s="197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191" t="s">
        <v>133</v>
      </c>
      <c r="AU186" s="191" t="s">
        <v>83</v>
      </c>
      <c r="AV186" s="14" t="s">
        <v>83</v>
      </c>
      <c r="AW186" s="14" t="s">
        <v>34</v>
      </c>
      <c r="AX186" s="14" t="s">
        <v>73</v>
      </c>
      <c r="AY186" s="191" t="s">
        <v>122</v>
      </c>
    </row>
    <row r="187" s="13" customFormat="1">
      <c r="A187" s="13"/>
      <c r="B187" s="183"/>
      <c r="C187" s="13"/>
      <c r="D187" s="178" t="s">
        <v>133</v>
      </c>
      <c r="E187" s="184" t="s">
        <v>3</v>
      </c>
      <c r="F187" s="185" t="s">
        <v>323</v>
      </c>
      <c r="G187" s="13"/>
      <c r="H187" s="184" t="s">
        <v>3</v>
      </c>
      <c r="I187" s="186"/>
      <c r="J187" s="13"/>
      <c r="K187" s="13"/>
      <c r="L187" s="183"/>
      <c r="M187" s="187"/>
      <c r="N187" s="188"/>
      <c r="O187" s="188"/>
      <c r="P187" s="188"/>
      <c r="Q187" s="188"/>
      <c r="R187" s="188"/>
      <c r="S187" s="188"/>
      <c r="T187" s="18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84" t="s">
        <v>133</v>
      </c>
      <c r="AU187" s="184" t="s">
        <v>83</v>
      </c>
      <c r="AV187" s="13" t="s">
        <v>81</v>
      </c>
      <c r="AW187" s="13" t="s">
        <v>34</v>
      </c>
      <c r="AX187" s="13" t="s">
        <v>73</v>
      </c>
      <c r="AY187" s="184" t="s">
        <v>122</v>
      </c>
    </row>
    <row r="188" s="14" customFormat="1">
      <c r="A188" s="14"/>
      <c r="B188" s="190"/>
      <c r="C188" s="14"/>
      <c r="D188" s="178" t="s">
        <v>133</v>
      </c>
      <c r="E188" s="191" t="s">
        <v>3</v>
      </c>
      <c r="F188" s="192" t="s">
        <v>324</v>
      </c>
      <c r="G188" s="14"/>
      <c r="H188" s="193">
        <v>18.800000000000001</v>
      </c>
      <c r="I188" s="194"/>
      <c r="J188" s="14"/>
      <c r="K188" s="14"/>
      <c r="L188" s="190"/>
      <c r="M188" s="195"/>
      <c r="N188" s="196"/>
      <c r="O188" s="196"/>
      <c r="P188" s="196"/>
      <c r="Q188" s="196"/>
      <c r="R188" s="196"/>
      <c r="S188" s="196"/>
      <c r="T188" s="197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191" t="s">
        <v>133</v>
      </c>
      <c r="AU188" s="191" t="s">
        <v>83</v>
      </c>
      <c r="AV188" s="14" t="s">
        <v>83</v>
      </c>
      <c r="AW188" s="14" t="s">
        <v>34</v>
      </c>
      <c r="AX188" s="14" t="s">
        <v>73</v>
      </c>
      <c r="AY188" s="191" t="s">
        <v>122</v>
      </c>
    </row>
    <row r="189" s="13" customFormat="1">
      <c r="A189" s="13"/>
      <c r="B189" s="183"/>
      <c r="C189" s="13"/>
      <c r="D189" s="178" t="s">
        <v>133</v>
      </c>
      <c r="E189" s="184" t="s">
        <v>3</v>
      </c>
      <c r="F189" s="185" t="s">
        <v>325</v>
      </c>
      <c r="G189" s="13"/>
      <c r="H189" s="184" t="s">
        <v>3</v>
      </c>
      <c r="I189" s="186"/>
      <c r="J189" s="13"/>
      <c r="K189" s="13"/>
      <c r="L189" s="183"/>
      <c r="M189" s="187"/>
      <c r="N189" s="188"/>
      <c r="O189" s="188"/>
      <c r="P189" s="188"/>
      <c r="Q189" s="188"/>
      <c r="R189" s="188"/>
      <c r="S189" s="188"/>
      <c r="T189" s="18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84" t="s">
        <v>133</v>
      </c>
      <c r="AU189" s="184" t="s">
        <v>83</v>
      </c>
      <c r="AV189" s="13" t="s">
        <v>81</v>
      </c>
      <c r="AW189" s="13" t="s">
        <v>34</v>
      </c>
      <c r="AX189" s="13" t="s">
        <v>73</v>
      </c>
      <c r="AY189" s="184" t="s">
        <v>122</v>
      </c>
    </row>
    <row r="190" s="14" customFormat="1">
      <c r="A190" s="14"/>
      <c r="B190" s="190"/>
      <c r="C190" s="14"/>
      <c r="D190" s="178" t="s">
        <v>133</v>
      </c>
      <c r="E190" s="191" t="s">
        <v>3</v>
      </c>
      <c r="F190" s="192" t="s">
        <v>326</v>
      </c>
      <c r="G190" s="14"/>
      <c r="H190" s="193">
        <v>6.2999999999999998</v>
      </c>
      <c r="I190" s="194"/>
      <c r="J190" s="14"/>
      <c r="K190" s="14"/>
      <c r="L190" s="190"/>
      <c r="M190" s="195"/>
      <c r="N190" s="196"/>
      <c r="O190" s="196"/>
      <c r="P190" s="196"/>
      <c r="Q190" s="196"/>
      <c r="R190" s="196"/>
      <c r="S190" s="196"/>
      <c r="T190" s="197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191" t="s">
        <v>133</v>
      </c>
      <c r="AU190" s="191" t="s">
        <v>83</v>
      </c>
      <c r="AV190" s="14" t="s">
        <v>83</v>
      </c>
      <c r="AW190" s="14" t="s">
        <v>34</v>
      </c>
      <c r="AX190" s="14" t="s">
        <v>73</v>
      </c>
      <c r="AY190" s="191" t="s">
        <v>122</v>
      </c>
    </row>
    <row r="191" s="13" customFormat="1">
      <c r="A191" s="13"/>
      <c r="B191" s="183"/>
      <c r="C191" s="13"/>
      <c r="D191" s="178" t="s">
        <v>133</v>
      </c>
      <c r="E191" s="184" t="s">
        <v>3</v>
      </c>
      <c r="F191" s="185" t="s">
        <v>327</v>
      </c>
      <c r="G191" s="13"/>
      <c r="H191" s="184" t="s">
        <v>3</v>
      </c>
      <c r="I191" s="186"/>
      <c r="J191" s="13"/>
      <c r="K191" s="13"/>
      <c r="L191" s="183"/>
      <c r="M191" s="187"/>
      <c r="N191" s="188"/>
      <c r="O191" s="188"/>
      <c r="P191" s="188"/>
      <c r="Q191" s="188"/>
      <c r="R191" s="188"/>
      <c r="S191" s="188"/>
      <c r="T191" s="18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84" t="s">
        <v>133</v>
      </c>
      <c r="AU191" s="184" t="s">
        <v>83</v>
      </c>
      <c r="AV191" s="13" t="s">
        <v>81</v>
      </c>
      <c r="AW191" s="13" t="s">
        <v>34</v>
      </c>
      <c r="AX191" s="13" t="s">
        <v>73</v>
      </c>
      <c r="AY191" s="184" t="s">
        <v>122</v>
      </c>
    </row>
    <row r="192" s="14" customFormat="1">
      <c r="A192" s="14"/>
      <c r="B192" s="190"/>
      <c r="C192" s="14"/>
      <c r="D192" s="178" t="s">
        <v>133</v>
      </c>
      <c r="E192" s="191" t="s">
        <v>3</v>
      </c>
      <c r="F192" s="192" t="s">
        <v>328</v>
      </c>
      <c r="G192" s="14"/>
      <c r="H192" s="193">
        <v>107.5</v>
      </c>
      <c r="I192" s="194"/>
      <c r="J192" s="14"/>
      <c r="K192" s="14"/>
      <c r="L192" s="190"/>
      <c r="M192" s="195"/>
      <c r="N192" s="196"/>
      <c r="O192" s="196"/>
      <c r="P192" s="196"/>
      <c r="Q192" s="196"/>
      <c r="R192" s="196"/>
      <c r="S192" s="196"/>
      <c r="T192" s="19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191" t="s">
        <v>133</v>
      </c>
      <c r="AU192" s="191" t="s">
        <v>83</v>
      </c>
      <c r="AV192" s="14" t="s">
        <v>83</v>
      </c>
      <c r="AW192" s="14" t="s">
        <v>34</v>
      </c>
      <c r="AX192" s="14" t="s">
        <v>73</v>
      </c>
      <c r="AY192" s="191" t="s">
        <v>122</v>
      </c>
    </row>
    <row r="193" s="15" customFormat="1">
      <c r="A193" s="15"/>
      <c r="B193" s="198"/>
      <c r="C193" s="15"/>
      <c r="D193" s="178" t="s">
        <v>133</v>
      </c>
      <c r="E193" s="199" t="s">
        <v>3</v>
      </c>
      <c r="F193" s="200" t="s">
        <v>135</v>
      </c>
      <c r="G193" s="15"/>
      <c r="H193" s="201">
        <v>1196.5999999999999</v>
      </c>
      <c r="I193" s="202"/>
      <c r="J193" s="15"/>
      <c r="K193" s="15"/>
      <c r="L193" s="198"/>
      <c r="M193" s="203"/>
      <c r="N193" s="204"/>
      <c r="O193" s="204"/>
      <c r="P193" s="204"/>
      <c r="Q193" s="204"/>
      <c r="R193" s="204"/>
      <c r="S193" s="204"/>
      <c r="T193" s="20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199" t="s">
        <v>133</v>
      </c>
      <c r="AU193" s="199" t="s">
        <v>83</v>
      </c>
      <c r="AV193" s="15" t="s">
        <v>136</v>
      </c>
      <c r="AW193" s="15" t="s">
        <v>34</v>
      </c>
      <c r="AX193" s="15" t="s">
        <v>81</v>
      </c>
      <c r="AY193" s="199" t="s">
        <v>122</v>
      </c>
    </row>
    <row r="194" s="2" customFormat="1" ht="14.4" customHeight="1">
      <c r="A194" s="38"/>
      <c r="B194" s="164"/>
      <c r="C194" s="165" t="s">
        <v>329</v>
      </c>
      <c r="D194" s="165" t="s">
        <v>125</v>
      </c>
      <c r="E194" s="166" t="s">
        <v>330</v>
      </c>
      <c r="F194" s="167" t="s">
        <v>331</v>
      </c>
      <c r="G194" s="168" t="s">
        <v>221</v>
      </c>
      <c r="H194" s="169">
        <v>260</v>
      </c>
      <c r="I194" s="170"/>
      <c r="J194" s="171">
        <f>ROUND(I194*H194,2)</f>
        <v>0</v>
      </c>
      <c r="K194" s="167" t="s">
        <v>129</v>
      </c>
      <c r="L194" s="39"/>
      <c r="M194" s="172" t="s">
        <v>3</v>
      </c>
      <c r="N194" s="173" t="s">
        <v>44</v>
      </c>
      <c r="O194" s="72"/>
      <c r="P194" s="174">
        <f>O194*H194</f>
        <v>0</v>
      </c>
      <c r="Q194" s="174">
        <v>0</v>
      </c>
      <c r="R194" s="174">
        <f>Q194*H194</f>
        <v>0</v>
      </c>
      <c r="S194" s="174">
        <v>0</v>
      </c>
      <c r="T194" s="175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176" t="s">
        <v>136</v>
      </c>
      <c r="AT194" s="176" t="s">
        <v>125</v>
      </c>
      <c r="AU194" s="176" t="s">
        <v>83</v>
      </c>
      <c r="AY194" s="19" t="s">
        <v>122</v>
      </c>
      <c r="BE194" s="177">
        <f>IF(N194="základní",J194,0)</f>
        <v>0</v>
      </c>
      <c r="BF194" s="177">
        <f>IF(N194="snížená",J194,0)</f>
        <v>0</v>
      </c>
      <c r="BG194" s="177">
        <f>IF(N194="zákl. přenesená",J194,0)</f>
        <v>0</v>
      </c>
      <c r="BH194" s="177">
        <f>IF(N194="sníž. přenesená",J194,0)</f>
        <v>0</v>
      </c>
      <c r="BI194" s="177">
        <f>IF(N194="nulová",J194,0)</f>
        <v>0</v>
      </c>
      <c r="BJ194" s="19" t="s">
        <v>81</v>
      </c>
      <c r="BK194" s="177">
        <f>ROUND(I194*H194,2)</f>
        <v>0</v>
      </c>
      <c r="BL194" s="19" t="s">
        <v>136</v>
      </c>
      <c r="BM194" s="176" t="s">
        <v>332</v>
      </c>
    </row>
    <row r="195" s="2" customFormat="1">
      <c r="A195" s="38"/>
      <c r="B195" s="39"/>
      <c r="C195" s="38"/>
      <c r="D195" s="178" t="s">
        <v>132</v>
      </c>
      <c r="E195" s="38"/>
      <c r="F195" s="179" t="s">
        <v>333</v>
      </c>
      <c r="G195" s="38"/>
      <c r="H195" s="38"/>
      <c r="I195" s="180"/>
      <c r="J195" s="38"/>
      <c r="K195" s="38"/>
      <c r="L195" s="39"/>
      <c r="M195" s="181"/>
      <c r="N195" s="182"/>
      <c r="O195" s="72"/>
      <c r="P195" s="72"/>
      <c r="Q195" s="72"/>
      <c r="R195" s="72"/>
      <c r="S195" s="72"/>
      <c r="T195" s="73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9" t="s">
        <v>132</v>
      </c>
      <c r="AU195" s="19" t="s">
        <v>83</v>
      </c>
    </row>
    <row r="196" s="2" customFormat="1" ht="14.4" customHeight="1">
      <c r="A196" s="38"/>
      <c r="B196" s="164"/>
      <c r="C196" s="165" t="s">
        <v>334</v>
      </c>
      <c r="D196" s="165" t="s">
        <v>125</v>
      </c>
      <c r="E196" s="166" t="s">
        <v>335</v>
      </c>
      <c r="F196" s="167" t="s">
        <v>336</v>
      </c>
      <c r="G196" s="168" t="s">
        <v>337</v>
      </c>
      <c r="H196" s="169">
        <v>5</v>
      </c>
      <c r="I196" s="170"/>
      <c r="J196" s="171">
        <f>ROUND(I196*H196,2)</f>
        <v>0</v>
      </c>
      <c r="K196" s="167" t="s">
        <v>129</v>
      </c>
      <c r="L196" s="39"/>
      <c r="M196" s="172" t="s">
        <v>3</v>
      </c>
      <c r="N196" s="173" t="s">
        <v>44</v>
      </c>
      <c r="O196" s="72"/>
      <c r="P196" s="174">
        <f>O196*H196</f>
        <v>0</v>
      </c>
      <c r="Q196" s="174">
        <v>0.021350000000000001</v>
      </c>
      <c r="R196" s="174">
        <f>Q196*H196</f>
        <v>0.10675000000000001</v>
      </c>
      <c r="S196" s="174">
        <v>0</v>
      </c>
      <c r="T196" s="175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176" t="s">
        <v>136</v>
      </c>
      <c r="AT196" s="176" t="s">
        <v>125</v>
      </c>
      <c r="AU196" s="176" t="s">
        <v>83</v>
      </c>
      <c r="AY196" s="19" t="s">
        <v>122</v>
      </c>
      <c r="BE196" s="177">
        <f>IF(N196="základní",J196,0)</f>
        <v>0</v>
      </c>
      <c r="BF196" s="177">
        <f>IF(N196="snížená",J196,0)</f>
        <v>0</v>
      </c>
      <c r="BG196" s="177">
        <f>IF(N196="zákl. přenesená",J196,0)</f>
        <v>0</v>
      </c>
      <c r="BH196" s="177">
        <f>IF(N196="sníž. přenesená",J196,0)</f>
        <v>0</v>
      </c>
      <c r="BI196" s="177">
        <f>IF(N196="nulová",J196,0)</f>
        <v>0</v>
      </c>
      <c r="BJ196" s="19" t="s">
        <v>81</v>
      </c>
      <c r="BK196" s="177">
        <f>ROUND(I196*H196,2)</f>
        <v>0</v>
      </c>
      <c r="BL196" s="19" t="s">
        <v>136</v>
      </c>
      <c r="BM196" s="176" t="s">
        <v>338</v>
      </c>
    </row>
    <row r="197" s="2" customFormat="1">
      <c r="A197" s="38"/>
      <c r="B197" s="39"/>
      <c r="C197" s="38"/>
      <c r="D197" s="178" t="s">
        <v>132</v>
      </c>
      <c r="E197" s="38"/>
      <c r="F197" s="179" t="s">
        <v>339</v>
      </c>
      <c r="G197" s="38"/>
      <c r="H197" s="38"/>
      <c r="I197" s="180"/>
      <c r="J197" s="38"/>
      <c r="K197" s="38"/>
      <c r="L197" s="39"/>
      <c r="M197" s="181"/>
      <c r="N197" s="182"/>
      <c r="O197" s="72"/>
      <c r="P197" s="72"/>
      <c r="Q197" s="72"/>
      <c r="R197" s="72"/>
      <c r="S197" s="72"/>
      <c r="T197" s="73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9" t="s">
        <v>132</v>
      </c>
      <c r="AU197" s="19" t="s">
        <v>83</v>
      </c>
    </row>
    <row r="198" s="13" customFormat="1">
      <c r="A198" s="13"/>
      <c r="B198" s="183"/>
      <c r="C198" s="13"/>
      <c r="D198" s="178" t="s">
        <v>133</v>
      </c>
      <c r="E198" s="184" t="s">
        <v>3</v>
      </c>
      <c r="F198" s="185" t="s">
        <v>224</v>
      </c>
      <c r="G198" s="13"/>
      <c r="H198" s="184" t="s">
        <v>3</v>
      </c>
      <c r="I198" s="186"/>
      <c r="J198" s="13"/>
      <c r="K198" s="13"/>
      <c r="L198" s="183"/>
      <c r="M198" s="187"/>
      <c r="N198" s="188"/>
      <c r="O198" s="188"/>
      <c r="P198" s="188"/>
      <c r="Q198" s="188"/>
      <c r="R198" s="188"/>
      <c r="S198" s="188"/>
      <c r="T198" s="18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84" t="s">
        <v>133</v>
      </c>
      <c r="AU198" s="184" t="s">
        <v>83</v>
      </c>
      <c r="AV198" s="13" t="s">
        <v>81</v>
      </c>
      <c r="AW198" s="13" t="s">
        <v>34</v>
      </c>
      <c r="AX198" s="13" t="s">
        <v>73</v>
      </c>
      <c r="AY198" s="184" t="s">
        <v>122</v>
      </c>
    </row>
    <row r="199" s="14" customFormat="1">
      <c r="A199" s="14"/>
      <c r="B199" s="190"/>
      <c r="C199" s="14"/>
      <c r="D199" s="178" t="s">
        <v>133</v>
      </c>
      <c r="E199" s="191" t="s">
        <v>3</v>
      </c>
      <c r="F199" s="192" t="s">
        <v>121</v>
      </c>
      <c r="G199" s="14"/>
      <c r="H199" s="193">
        <v>5</v>
      </c>
      <c r="I199" s="194"/>
      <c r="J199" s="14"/>
      <c r="K199" s="14"/>
      <c r="L199" s="190"/>
      <c r="M199" s="195"/>
      <c r="N199" s="196"/>
      <c r="O199" s="196"/>
      <c r="P199" s="196"/>
      <c r="Q199" s="196"/>
      <c r="R199" s="196"/>
      <c r="S199" s="196"/>
      <c r="T199" s="197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191" t="s">
        <v>133</v>
      </c>
      <c r="AU199" s="191" t="s">
        <v>83</v>
      </c>
      <c r="AV199" s="14" t="s">
        <v>83</v>
      </c>
      <c r="AW199" s="14" t="s">
        <v>34</v>
      </c>
      <c r="AX199" s="14" t="s">
        <v>73</v>
      </c>
      <c r="AY199" s="191" t="s">
        <v>122</v>
      </c>
    </row>
    <row r="200" s="15" customFormat="1">
      <c r="A200" s="15"/>
      <c r="B200" s="198"/>
      <c r="C200" s="15"/>
      <c r="D200" s="178" t="s">
        <v>133</v>
      </c>
      <c r="E200" s="199" t="s">
        <v>3</v>
      </c>
      <c r="F200" s="200" t="s">
        <v>135</v>
      </c>
      <c r="G200" s="15"/>
      <c r="H200" s="201">
        <v>5</v>
      </c>
      <c r="I200" s="202"/>
      <c r="J200" s="15"/>
      <c r="K200" s="15"/>
      <c r="L200" s="198"/>
      <c r="M200" s="203"/>
      <c r="N200" s="204"/>
      <c r="O200" s="204"/>
      <c r="P200" s="204"/>
      <c r="Q200" s="204"/>
      <c r="R200" s="204"/>
      <c r="S200" s="204"/>
      <c r="T200" s="20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199" t="s">
        <v>133</v>
      </c>
      <c r="AU200" s="199" t="s">
        <v>83</v>
      </c>
      <c r="AV200" s="15" t="s">
        <v>136</v>
      </c>
      <c r="AW200" s="15" t="s">
        <v>34</v>
      </c>
      <c r="AX200" s="15" t="s">
        <v>81</v>
      </c>
      <c r="AY200" s="199" t="s">
        <v>122</v>
      </c>
    </row>
    <row r="201" s="2" customFormat="1" ht="14.4" customHeight="1">
      <c r="A201" s="38"/>
      <c r="B201" s="164"/>
      <c r="C201" s="165" t="s">
        <v>340</v>
      </c>
      <c r="D201" s="165" t="s">
        <v>125</v>
      </c>
      <c r="E201" s="166" t="s">
        <v>341</v>
      </c>
      <c r="F201" s="167" t="s">
        <v>342</v>
      </c>
      <c r="G201" s="168" t="s">
        <v>221</v>
      </c>
      <c r="H201" s="169">
        <v>260</v>
      </c>
      <c r="I201" s="170"/>
      <c r="J201" s="171">
        <f>ROUND(I201*H201,2)</f>
        <v>0</v>
      </c>
      <c r="K201" s="167" t="s">
        <v>129</v>
      </c>
      <c r="L201" s="39"/>
      <c r="M201" s="172" t="s">
        <v>3</v>
      </c>
      <c r="N201" s="173" t="s">
        <v>44</v>
      </c>
      <c r="O201" s="72"/>
      <c r="P201" s="174">
        <f>O201*H201</f>
        <v>0</v>
      </c>
      <c r="Q201" s="174">
        <v>0</v>
      </c>
      <c r="R201" s="174">
        <f>Q201*H201</f>
        <v>0</v>
      </c>
      <c r="S201" s="174">
        <v>0</v>
      </c>
      <c r="T201" s="175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176" t="s">
        <v>136</v>
      </c>
      <c r="AT201" s="176" t="s">
        <v>125</v>
      </c>
      <c r="AU201" s="176" t="s">
        <v>83</v>
      </c>
      <c r="AY201" s="19" t="s">
        <v>122</v>
      </c>
      <c r="BE201" s="177">
        <f>IF(N201="základní",J201,0)</f>
        <v>0</v>
      </c>
      <c r="BF201" s="177">
        <f>IF(N201="snížená",J201,0)</f>
        <v>0</v>
      </c>
      <c r="BG201" s="177">
        <f>IF(N201="zákl. přenesená",J201,0)</f>
        <v>0</v>
      </c>
      <c r="BH201" s="177">
        <f>IF(N201="sníž. přenesená",J201,0)</f>
        <v>0</v>
      </c>
      <c r="BI201" s="177">
        <f>IF(N201="nulová",J201,0)</f>
        <v>0</v>
      </c>
      <c r="BJ201" s="19" t="s">
        <v>81</v>
      </c>
      <c r="BK201" s="177">
        <f>ROUND(I201*H201,2)</f>
        <v>0</v>
      </c>
      <c r="BL201" s="19" t="s">
        <v>136</v>
      </c>
      <c r="BM201" s="176" t="s">
        <v>343</v>
      </c>
    </row>
    <row r="202" s="2" customFormat="1">
      <c r="A202" s="38"/>
      <c r="B202" s="39"/>
      <c r="C202" s="38"/>
      <c r="D202" s="178" t="s">
        <v>132</v>
      </c>
      <c r="E202" s="38"/>
      <c r="F202" s="179" t="s">
        <v>344</v>
      </c>
      <c r="G202" s="38"/>
      <c r="H202" s="38"/>
      <c r="I202" s="180"/>
      <c r="J202" s="38"/>
      <c r="K202" s="38"/>
      <c r="L202" s="39"/>
      <c r="M202" s="181"/>
      <c r="N202" s="182"/>
      <c r="O202" s="72"/>
      <c r="P202" s="72"/>
      <c r="Q202" s="72"/>
      <c r="R202" s="72"/>
      <c r="S202" s="72"/>
      <c r="T202" s="73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9" t="s">
        <v>132</v>
      </c>
      <c r="AU202" s="19" t="s">
        <v>83</v>
      </c>
    </row>
    <row r="203" s="2" customFormat="1" ht="14.4" customHeight="1">
      <c r="A203" s="38"/>
      <c r="B203" s="164"/>
      <c r="C203" s="165" t="s">
        <v>8</v>
      </c>
      <c r="D203" s="165" t="s">
        <v>125</v>
      </c>
      <c r="E203" s="166" t="s">
        <v>345</v>
      </c>
      <c r="F203" s="167" t="s">
        <v>346</v>
      </c>
      <c r="G203" s="168" t="s">
        <v>234</v>
      </c>
      <c r="H203" s="169">
        <v>13</v>
      </c>
      <c r="I203" s="170"/>
      <c r="J203" s="171">
        <f>ROUND(I203*H203,2)</f>
        <v>0</v>
      </c>
      <c r="K203" s="167" t="s">
        <v>129</v>
      </c>
      <c r="L203" s="39"/>
      <c r="M203" s="172" t="s">
        <v>3</v>
      </c>
      <c r="N203" s="173" t="s">
        <v>44</v>
      </c>
      <c r="O203" s="72"/>
      <c r="P203" s="174">
        <f>O203*H203</f>
        <v>0</v>
      </c>
      <c r="Q203" s="174">
        <v>0</v>
      </c>
      <c r="R203" s="174">
        <f>Q203*H203</f>
        <v>0</v>
      </c>
      <c r="S203" s="174">
        <v>0</v>
      </c>
      <c r="T203" s="175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176" t="s">
        <v>136</v>
      </c>
      <c r="AT203" s="176" t="s">
        <v>125</v>
      </c>
      <c r="AU203" s="176" t="s">
        <v>83</v>
      </c>
      <c r="AY203" s="19" t="s">
        <v>122</v>
      </c>
      <c r="BE203" s="177">
        <f>IF(N203="základní",J203,0)</f>
        <v>0</v>
      </c>
      <c r="BF203" s="177">
        <f>IF(N203="snížená",J203,0)</f>
        <v>0</v>
      </c>
      <c r="BG203" s="177">
        <f>IF(N203="zákl. přenesená",J203,0)</f>
        <v>0</v>
      </c>
      <c r="BH203" s="177">
        <f>IF(N203="sníž. přenesená",J203,0)</f>
        <v>0</v>
      </c>
      <c r="BI203" s="177">
        <f>IF(N203="nulová",J203,0)</f>
        <v>0</v>
      </c>
      <c r="BJ203" s="19" t="s">
        <v>81</v>
      </c>
      <c r="BK203" s="177">
        <f>ROUND(I203*H203,2)</f>
        <v>0</v>
      </c>
      <c r="BL203" s="19" t="s">
        <v>136</v>
      </c>
      <c r="BM203" s="176" t="s">
        <v>347</v>
      </c>
    </row>
    <row r="204" s="2" customFormat="1">
      <c r="A204" s="38"/>
      <c r="B204" s="39"/>
      <c r="C204" s="38"/>
      <c r="D204" s="178" t="s">
        <v>132</v>
      </c>
      <c r="E204" s="38"/>
      <c r="F204" s="179" t="s">
        <v>348</v>
      </c>
      <c r="G204" s="38"/>
      <c r="H204" s="38"/>
      <c r="I204" s="180"/>
      <c r="J204" s="38"/>
      <c r="K204" s="38"/>
      <c r="L204" s="39"/>
      <c r="M204" s="181"/>
      <c r="N204" s="182"/>
      <c r="O204" s="72"/>
      <c r="P204" s="72"/>
      <c r="Q204" s="72"/>
      <c r="R204" s="72"/>
      <c r="S204" s="72"/>
      <c r="T204" s="73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9" t="s">
        <v>132</v>
      </c>
      <c r="AU204" s="19" t="s">
        <v>83</v>
      </c>
    </row>
    <row r="205" s="14" customFormat="1">
      <c r="A205" s="14"/>
      <c r="B205" s="190"/>
      <c r="C205" s="14"/>
      <c r="D205" s="178" t="s">
        <v>133</v>
      </c>
      <c r="E205" s="191" t="s">
        <v>3</v>
      </c>
      <c r="F205" s="192" t="s">
        <v>349</v>
      </c>
      <c r="G205" s="14"/>
      <c r="H205" s="193">
        <v>13</v>
      </c>
      <c r="I205" s="194"/>
      <c r="J205" s="14"/>
      <c r="K205" s="14"/>
      <c r="L205" s="190"/>
      <c r="M205" s="195"/>
      <c r="N205" s="196"/>
      <c r="O205" s="196"/>
      <c r="P205" s="196"/>
      <c r="Q205" s="196"/>
      <c r="R205" s="196"/>
      <c r="S205" s="196"/>
      <c r="T205" s="197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191" t="s">
        <v>133</v>
      </c>
      <c r="AU205" s="191" t="s">
        <v>83</v>
      </c>
      <c r="AV205" s="14" t="s">
        <v>83</v>
      </c>
      <c r="AW205" s="14" t="s">
        <v>34</v>
      </c>
      <c r="AX205" s="14" t="s">
        <v>73</v>
      </c>
      <c r="AY205" s="191" t="s">
        <v>122</v>
      </c>
    </row>
    <row r="206" s="15" customFormat="1">
      <c r="A206" s="15"/>
      <c r="B206" s="198"/>
      <c r="C206" s="15"/>
      <c r="D206" s="178" t="s">
        <v>133</v>
      </c>
      <c r="E206" s="199" t="s">
        <v>3</v>
      </c>
      <c r="F206" s="200" t="s">
        <v>135</v>
      </c>
      <c r="G206" s="15"/>
      <c r="H206" s="201">
        <v>13</v>
      </c>
      <c r="I206" s="202"/>
      <c r="J206" s="15"/>
      <c r="K206" s="15"/>
      <c r="L206" s="198"/>
      <c r="M206" s="203"/>
      <c r="N206" s="204"/>
      <c r="O206" s="204"/>
      <c r="P206" s="204"/>
      <c r="Q206" s="204"/>
      <c r="R206" s="204"/>
      <c r="S206" s="204"/>
      <c r="T206" s="20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199" t="s">
        <v>133</v>
      </c>
      <c r="AU206" s="199" t="s">
        <v>83</v>
      </c>
      <c r="AV206" s="15" t="s">
        <v>136</v>
      </c>
      <c r="AW206" s="15" t="s">
        <v>34</v>
      </c>
      <c r="AX206" s="15" t="s">
        <v>81</v>
      </c>
      <c r="AY206" s="199" t="s">
        <v>122</v>
      </c>
    </row>
    <row r="207" s="2" customFormat="1" ht="14.4" customHeight="1">
      <c r="A207" s="38"/>
      <c r="B207" s="164"/>
      <c r="C207" s="209" t="s">
        <v>350</v>
      </c>
      <c r="D207" s="209" t="s">
        <v>304</v>
      </c>
      <c r="E207" s="210" t="s">
        <v>351</v>
      </c>
      <c r="F207" s="211" t="s">
        <v>352</v>
      </c>
      <c r="G207" s="212" t="s">
        <v>234</v>
      </c>
      <c r="H207" s="213">
        <v>13</v>
      </c>
      <c r="I207" s="214"/>
      <c r="J207" s="215">
        <f>ROUND(I207*H207,2)</f>
        <v>0</v>
      </c>
      <c r="K207" s="211" t="s">
        <v>129</v>
      </c>
      <c r="L207" s="216"/>
      <c r="M207" s="217" t="s">
        <v>3</v>
      </c>
      <c r="N207" s="218" t="s">
        <v>44</v>
      </c>
      <c r="O207" s="72"/>
      <c r="P207" s="174">
        <f>O207*H207</f>
        <v>0</v>
      </c>
      <c r="Q207" s="174">
        <v>1</v>
      </c>
      <c r="R207" s="174">
        <f>Q207*H207</f>
        <v>13</v>
      </c>
      <c r="S207" s="174">
        <v>0</v>
      </c>
      <c r="T207" s="175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176" t="s">
        <v>165</v>
      </c>
      <c r="AT207" s="176" t="s">
        <v>304</v>
      </c>
      <c r="AU207" s="176" t="s">
        <v>83</v>
      </c>
      <c r="AY207" s="19" t="s">
        <v>122</v>
      </c>
      <c r="BE207" s="177">
        <f>IF(N207="základní",J207,0)</f>
        <v>0</v>
      </c>
      <c r="BF207" s="177">
        <f>IF(N207="snížená",J207,0)</f>
        <v>0</v>
      </c>
      <c r="BG207" s="177">
        <f>IF(N207="zákl. přenesená",J207,0)</f>
        <v>0</v>
      </c>
      <c r="BH207" s="177">
        <f>IF(N207="sníž. přenesená",J207,0)</f>
        <v>0</v>
      </c>
      <c r="BI207" s="177">
        <f>IF(N207="nulová",J207,0)</f>
        <v>0</v>
      </c>
      <c r="BJ207" s="19" t="s">
        <v>81</v>
      </c>
      <c r="BK207" s="177">
        <f>ROUND(I207*H207,2)</f>
        <v>0</v>
      </c>
      <c r="BL207" s="19" t="s">
        <v>136</v>
      </c>
      <c r="BM207" s="176" t="s">
        <v>353</v>
      </c>
    </row>
    <row r="208" s="2" customFormat="1">
      <c r="A208" s="38"/>
      <c r="B208" s="39"/>
      <c r="C208" s="38"/>
      <c r="D208" s="178" t="s">
        <v>132</v>
      </c>
      <c r="E208" s="38"/>
      <c r="F208" s="179" t="s">
        <v>352</v>
      </c>
      <c r="G208" s="38"/>
      <c r="H208" s="38"/>
      <c r="I208" s="180"/>
      <c r="J208" s="38"/>
      <c r="K208" s="38"/>
      <c r="L208" s="39"/>
      <c r="M208" s="181"/>
      <c r="N208" s="182"/>
      <c r="O208" s="72"/>
      <c r="P208" s="72"/>
      <c r="Q208" s="72"/>
      <c r="R208" s="72"/>
      <c r="S208" s="72"/>
      <c r="T208" s="73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9" t="s">
        <v>132</v>
      </c>
      <c r="AU208" s="19" t="s">
        <v>83</v>
      </c>
    </row>
    <row r="209" s="2" customFormat="1" ht="14.4" customHeight="1">
      <c r="A209" s="38"/>
      <c r="B209" s="164"/>
      <c r="C209" s="165" t="s">
        <v>354</v>
      </c>
      <c r="D209" s="165" t="s">
        <v>125</v>
      </c>
      <c r="E209" s="166" t="s">
        <v>355</v>
      </c>
      <c r="F209" s="167" t="s">
        <v>356</v>
      </c>
      <c r="G209" s="168" t="s">
        <v>234</v>
      </c>
      <c r="H209" s="169">
        <v>13</v>
      </c>
      <c r="I209" s="170"/>
      <c r="J209" s="171">
        <f>ROUND(I209*H209,2)</f>
        <v>0</v>
      </c>
      <c r="K209" s="167" t="s">
        <v>129</v>
      </c>
      <c r="L209" s="39"/>
      <c r="M209" s="172" t="s">
        <v>3</v>
      </c>
      <c r="N209" s="173" t="s">
        <v>44</v>
      </c>
      <c r="O209" s="72"/>
      <c r="P209" s="174">
        <f>O209*H209</f>
        <v>0</v>
      </c>
      <c r="Q209" s="174">
        <v>0</v>
      </c>
      <c r="R209" s="174">
        <f>Q209*H209</f>
        <v>0</v>
      </c>
      <c r="S209" s="174">
        <v>0</v>
      </c>
      <c r="T209" s="175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176" t="s">
        <v>136</v>
      </c>
      <c r="AT209" s="176" t="s">
        <v>125</v>
      </c>
      <c r="AU209" s="176" t="s">
        <v>83</v>
      </c>
      <c r="AY209" s="19" t="s">
        <v>122</v>
      </c>
      <c r="BE209" s="177">
        <f>IF(N209="základní",J209,0)</f>
        <v>0</v>
      </c>
      <c r="BF209" s="177">
        <f>IF(N209="snížená",J209,0)</f>
        <v>0</v>
      </c>
      <c r="BG209" s="177">
        <f>IF(N209="zákl. přenesená",J209,0)</f>
        <v>0</v>
      </c>
      <c r="BH209" s="177">
        <f>IF(N209="sníž. přenesená",J209,0)</f>
        <v>0</v>
      </c>
      <c r="BI209" s="177">
        <f>IF(N209="nulová",J209,0)</f>
        <v>0</v>
      </c>
      <c r="BJ209" s="19" t="s">
        <v>81</v>
      </c>
      <c r="BK209" s="177">
        <f>ROUND(I209*H209,2)</f>
        <v>0</v>
      </c>
      <c r="BL209" s="19" t="s">
        <v>136</v>
      </c>
      <c r="BM209" s="176" t="s">
        <v>357</v>
      </c>
    </row>
    <row r="210" s="2" customFormat="1">
      <c r="A210" s="38"/>
      <c r="B210" s="39"/>
      <c r="C210" s="38"/>
      <c r="D210" s="178" t="s">
        <v>132</v>
      </c>
      <c r="E210" s="38"/>
      <c r="F210" s="179" t="s">
        <v>358</v>
      </c>
      <c r="G210" s="38"/>
      <c r="H210" s="38"/>
      <c r="I210" s="180"/>
      <c r="J210" s="38"/>
      <c r="K210" s="38"/>
      <c r="L210" s="39"/>
      <c r="M210" s="181"/>
      <c r="N210" s="182"/>
      <c r="O210" s="72"/>
      <c r="P210" s="72"/>
      <c r="Q210" s="72"/>
      <c r="R210" s="72"/>
      <c r="S210" s="72"/>
      <c r="T210" s="73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9" t="s">
        <v>132</v>
      </c>
      <c r="AU210" s="19" t="s">
        <v>83</v>
      </c>
    </row>
    <row r="211" s="2" customFormat="1" ht="14.4" customHeight="1">
      <c r="A211" s="38"/>
      <c r="B211" s="164"/>
      <c r="C211" s="165" t="s">
        <v>359</v>
      </c>
      <c r="D211" s="165" t="s">
        <v>125</v>
      </c>
      <c r="E211" s="166" t="s">
        <v>360</v>
      </c>
      <c r="F211" s="167" t="s">
        <v>361</v>
      </c>
      <c r="G211" s="168" t="s">
        <v>234</v>
      </c>
      <c r="H211" s="169">
        <v>13</v>
      </c>
      <c r="I211" s="170"/>
      <c r="J211" s="171">
        <f>ROUND(I211*H211,2)</f>
        <v>0</v>
      </c>
      <c r="K211" s="167" t="s">
        <v>129</v>
      </c>
      <c r="L211" s="39"/>
      <c r="M211" s="172" t="s">
        <v>3</v>
      </c>
      <c r="N211" s="173" t="s">
        <v>44</v>
      </c>
      <c r="O211" s="72"/>
      <c r="P211" s="174">
        <f>O211*H211</f>
        <v>0</v>
      </c>
      <c r="Q211" s="174">
        <v>0</v>
      </c>
      <c r="R211" s="174">
        <f>Q211*H211</f>
        <v>0</v>
      </c>
      <c r="S211" s="174">
        <v>0</v>
      </c>
      <c r="T211" s="175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176" t="s">
        <v>136</v>
      </c>
      <c r="AT211" s="176" t="s">
        <v>125</v>
      </c>
      <c r="AU211" s="176" t="s">
        <v>83</v>
      </c>
      <c r="AY211" s="19" t="s">
        <v>122</v>
      </c>
      <c r="BE211" s="177">
        <f>IF(N211="základní",J211,0)</f>
        <v>0</v>
      </c>
      <c r="BF211" s="177">
        <f>IF(N211="snížená",J211,0)</f>
        <v>0</v>
      </c>
      <c r="BG211" s="177">
        <f>IF(N211="zákl. přenesená",J211,0)</f>
        <v>0</v>
      </c>
      <c r="BH211" s="177">
        <f>IF(N211="sníž. přenesená",J211,0)</f>
        <v>0</v>
      </c>
      <c r="BI211" s="177">
        <f>IF(N211="nulová",J211,0)</f>
        <v>0</v>
      </c>
      <c r="BJ211" s="19" t="s">
        <v>81</v>
      </c>
      <c r="BK211" s="177">
        <f>ROUND(I211*H211,2)</f>
        <v>0</v>
      </c>
      <c r="BL211" s="19" t="s">
        <v>136</v>
      </c>
      <c r="BM211" s="176" t="s">
        <v>362</v>
      </c>
    </row>
    <row r="212" s="2" customFormat="1">
      <c r="A212" s="38"/>
      <c r="B212" s="39"/>
      <c r="C212" s="38"/>
      <c r="D212" s="178" t="s">
        <v>132</v>
      </c>
      <c r="E212" s="38"/>
      <c r="F212" s="179" t="s">
        <v>363</v>
      </c>
      <c r="G212" s="38"/>
      <c r="H212" s="38"/>
      <c r="I212" s="180"/>
      <c r="J212" s="38"/>
      <c r="K212" s="38"/>
      <c r="L212" s="39"/>
      <c r="M212" s="181"/>
      <c r="N212" s="182"/>
      <c r="O212" s="72"/>
      <c r="P212" s="72"/>
      <c r="Q212" s="72"/>
      <c r="R212" s="72"/>
      <c r="S212" s="72"/>
      <c r="T212" s="73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9" t="s">
        <v>132</v>
      </c>
      <c r="AU212" s="19" t="s">
        <v>83</v>
      </c>
    </row>
    <row r="213" s="12" customFormat="1" ht="22.8" customHeight="1">
      <c r="A213" s="12"/>
      <c r="B213" s="151"/>
      <c r="C213" s="12"/>
      <c r="D213" s="152" t="s">
        <v>72</v>
      </c>
      <c r="E213" s="162" t="s">
        <v>83</v>
      </c>
      <c r="F213" s="162" t="s">
        <v>364</v>
      </c>
      <c r="G213" s="12"/>
      <c r="H213" s="12"/>
      <c r="I213" s="154"/>
      <c r="J213" s="163">
        <f>BK213</f>
        <v>0</v>
      </c>
      <c r="K213" s="12"/>
      <c r="L213" s="151"/>
      <c r="M213" s="156"/>
      <c r="N213" s="157"/>
      <c r="O213" s="157"/>
      <c r="P213" s="158">
        <f>SUM(P214:P241)</f>
        <v>0</v>
      </c>
      <c r="Q213" s="157"/>
      <c r="R213" s="158">
        <f>SUM(R214:R241)</f>
        <v>16.998540159999997</v>
      </c>
      <c r="S213" s="157"/>
      <c r="T213" s="159">
        <f>SUM(T214:T241)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152" t="s">
        <v>81</v>
      </c>
      <c r="AT213" s="160" t="s">
        <v>72</v>
      </c>
      <c r="AU213" s="160" t="s">
        <v>81</v>
      </c>
      <c r="AY213" s="152" t="s">
        <v>122</v>
      </c>
      <c r="BK213" s="161">
        <f>SUM(BK214:BK241)</f>
        <v>0</v>
      </c>
    </row>
    <row r="214" s="2" customFormat="1" ht="14.4" customHeight="1">
      <c r="A214" s="38"/>
      <c r="B214" s="164"/>
      <c r="C214" s="165" t="s">
        <v>365</v>
      </c>
      <c r="D214" s="165" t="s">
        <v>125</v>
      </c>
      <c r="E214" s="166" t="s">
        <v>366</v>
      </c>
      <c r="F214" s="167" t="s">
        <v>367</v>
      </c>
      <c r="G214" s="168" t="s">
        <v>234</v>
      </c>
      <c r="H214" s="169">
        <v>24</v>
      </c>
      <c r="I214" s="170"/>
      <c r="J214" s="171">
        <f>ROUND(I214*H214,2)</f>
        <v>0</v>
      </c>
      <c r="K214" s="167" t="s">
        <v>129</v>
      </c>
      <c r="L214" s="39"/>
      <c r="M214" s="172" t="s">
        <v>3</v>
      </c>
      <c r="N214" s="173" t="s">
        <v>44</v>
      </c>
      <c r="O214" s="72"/>
      <c r="P214" s="174">
        <f>O214*H214</f>
        <v>0</v>
      </c>
      <c r="Q214" s="174">
        <v>0</v>
      </c>
      <c r="R214" s="174">
        <f>Q214*H214</f>
        <v>0</v>
      </c>
      <c r="S214" s="174">
        <v>0</v>
      </c>
      <c r="T214" s="175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176" t="s">
        <v>136</v>
      </c>
      <c r="AT214" s="176" t="s">
        <v>125</v>
      </c>
      <c r="AU214" s="176" t="s">
        <v>83</v>
      </c>
      <c r="AY214" s="19" t="s">
        <v>122</v>
      </c>
      <c r="BE214" s="177">
        <f>IF(N214="základní",J214,0)</f>
        <v>0</v>
      </c>
      <c r="BF214" s="177">
        <f>IF(N214="snížená",J214,0)</f>
        <v>0</v>
      </c>
      <c r="BG214" s="177">
        <f>IF(N214="zákl. přenesená",J214,0)</f>
        <v>0</v>
      </c>
      <c r="BH214" s="177">
        <f>IF(N214="sníž. přenesená",J214,0)</f>
        <v>0</v>
      </c>
      <c r="BI214" s="177">
        <f>IF(N214="nulová",J214,0)</f>
        <v>0</v>
      </c>
      <c r="BJ214" s="19" t="s">
        <v>81</v>
      </c>
      <c r="BK214" s="177">
        <f>ROUND(I214*H214,2)</f>
        <v>0</v>
      </c>
      <c r="BL214" s="19" t="s">
        <v>136</v>
      </c>
      <c r="BM214" s="176" t="s">
        <v>368</v>
      </c>
    </row>
    <row r="215" s="2" customFormat="1">
      <c r="A215" s="38"/>
      <c r="B215" s="39"/>
      <c r="C215" s="38"/>
      <c r="D215" s="178" t="s">
        <v>132</v>
      </c>
      <c r="E215" s="38"/>
      <c r="F215" s="179" t="s">
        <v>369</v>
      </c>
      <c r="G215" s="38"/>
      <c r="H215" s="38"/>
      <c r="I215" s="180"/>
      <c r="J215" s="38"/>
      <c r="K215" s="38"/>
      <c r="L215" s="39"/>
      <c r="M215" s="181"/>
      <c r="N215" s="182"/>
      <c r="O215" s="72"/>
      <c r="P215" s="72"/>
      <c r="Q215" s="72"/>
      <c r="R215" s="72"/>
      <c r="S215" s="72"/>
      <c r="T215" s="73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9" t="s">
        <v>132</v>
      </c>
      <c r="AU215" s="19" t="s">
        <v>83</v>
      </c>
    </row>
    <row r="216" s="13" customFormat="1">
      <c r="A216" s="13"/>
      <c r="B216" s="183"/>
      <c r="C216" s="13"/>
      <c r="D216" s="178" t="s">
        <v>133</v>
      </c>
      <c r="E216" s="184" t="s">
        <v>3</v>
      </c>
      <c r="F216" s="185" t="s">
        <v>224</v>
      </c>
      <c r="G216" s="13"/>
      <c r="H216" s="184" t="s">
        <v>3</v>
      </c>
      <c r="I216" s="186"/>
      <c r="J216" s="13"/>
      <c r="K216" s="13"/>
      <c r="L216" s="183"/>
      <c r="M216" s="187"/>
      <c r="N216" s="188"/>
      <c r="O216" s="188"/>
      <c r="P216" s="188"/>
      <c r="Q216" s="188"/>
      <c r="R216" s="188"/>
      <c r="S216" s="188"/>
      <c r="T216" s="18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84" t="s">
        <v>133</v>
      </c>
      <c r="AU216" s="184" t="s">
        <v>83</v>
      </c>
      <c r="AV216" s="13" t="s">
        <v>81</v>
      </c>
      <c r="AW216" s="13" t="s">
        <v>34</v>
      </c>
      <c r="AX216" s="13" t="s">
        <v>73</v>
      </c>
      <c r="AY216" s="184" t="s">
        <v>122</v>
      </c>
    </row>
    <row r="217" s="13" customFormat="1">
      <c r="A217" s="13"/>
      <c r="B217" s="183"/>
      <c r="C217" s="13"/>
      <c r="D217" s="178" t="s">
        <v>133</v>
      </c>
      <c r="E217" s="184" t="s">
        <v>3</v>
      </c>
      <c r="F217" s="185" t="s">
        <v>370</v>
      </c>
      <c r="G217" s="13"/>
      <c r="H217" s="184" t="s">
        <v>3</v>
      </c>
      <c r="I217" s="186"/>
      <c r="J217" s="13"/>
      <c r="K217" s="13"/>
      <c r="L217" s="183"/>
      <c r="M217" s="187"/>
      <c r="N217" s="188"/>
      <c r="O217" s="188"/>
      <c r="P217" s="188"/>
      <c r="Q217" s="188"/>
      <c r="R217" s="188"/>
      <c r="S217" s="188"/>
      <c r="T217" s="18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84" t="s">
        <v>133</v>
      </c>
      <c r="AU217" s="184" t="s">
        <v>83</v>
      </c>
      <c r="AV217" s="13" t="s">
        <v>81</v>
      </c>
      <c r="AW217" s="13" t="s">
        <v>34</v>
      </c>
      <c r="AX217" s="13" t="s">
        <v>73</v>
      </c>
      <c r="AY217" s="184" t="s">
        <v>122</v>
      </c>
    </row>
    <row r="218" s="14" customFormat="1">
      <c r="A218" s="14"/>
      <c r="B218" s="190"/>
      <c r="C218" s="14"/>
      <c r="D218" s="178" t="s">
        <v>133</v>
      </c>
      <c r="E218" s="191" t="s">
        <v>3</v>
      </c>
      <c r="F218" s="192" t="s">
        <v>252</v>
      </c>
      <c r="G218" s="14"/>
      <c r="H218" s="193">
        <v>24</v>
      </c>
      <c r="I218" s="194"/>
      <c r="J218" s="14"/>
      <c r="K218" s="14"/>
      <c r="L218" s="190"/>
      <c r="M218" s="195"/>
      <c r="N218" s="196"/>
      <c r="O218" s="196"/>
      <c r="P218" s="196"/>
      <c r="Q218" s="196"/>
      <c r="R218" s="196"/>
      <c r="S218" s="196"/>
      <c r="T218" s="197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191" t="s">
        <v>133</v>
      </c>
      <c r="AU218" s="191" t="s">
        <v>83</v>
      </c>
      <c r="AV218" s="14" t="s">
        <v>83</v>
      </c>
      <c r="AW218" s="14" t="s">
        <v>34</v>
      </c>
      <c r="AX218" s="14" t="s">
        <v>73</v>
      </c>
      <c r="AY218" s="191" t="s">
        <v>122</v>
      </c>
    </row>
    <row r="219" s="15" customFormat="1">
      <c r="A219" s="15"/>
      <c r="B219" s="198"/>
      <c r="C219" s="15"/>
      <c r="D219" s="178" t="s">
        <v>133</v>
      </c>
      <c r="E219" s="199" t="s">
        <v>3</v>
      </c>
      <c r="F219" s="200" t="s">
        <v>135</v>
      </c>
      <c r="G219" s="15"/>
      <c r="H219" s="201">
        <v>24</v>
      </c>
      <c r="I219" s="202"/>
      <c r="J219" s="15"/>
      <c r="K219" s="15"/>
      <c r="L219" s="198"/>
      <c r="M219" s="203"/>
      <c r="N219" s="204"/>
      <c r="O219" s="204"/>
      <c r="P219" s="204"/>
      <c r="Q219" s="204"/>
      <c r="R219" s="204"/>
      <c r="S219" s="204"/>
      <c r="T219" s="20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199" t="s">
        <v>133</v>
      </c>
      <c r="AU219" s="199" t="s">
        <v>83</v>
      </c>
      <c r="AV219" s="15" t="s">
        <v>136</v>
      </c>
      <c r="AW219" s="15" t="s">
        <v>34</v>
      </c>
      <c r="AX219" s="15" t="s">
        <v>81</v>
      </c>
      <c r="AY219" s="199" t="s">
        <v>122</v>
      </c>
    </row>
    <row r="220" s="2" customFormat="1" ht="14.4" customHeight="1">
      <c r="A220" s="38"/>
      <c r="B220" s="164"/>
      <c r="C220" s="165" t="s">
        <v>371</v>
      </c>
      <c r="D220" s="165" t="s">
        <v>125</v>
      </c>
      <c r="E220" s="166" t="s">
        <v>372</v>
      </c>
      <c r="F220" s="167" t="s">
        <v>373</v>
      </c>
      <c r="G220" s="168" t="s">
        <v>221</v>
      </c>
      <c r="H220" s="169">
        <v>176</v>
      </c>
      <c r="I220" s="170"/>
      <c r="J220" s="171">
        <f>ROUND(I220*H220,2)</f>
        <v>0</v>
      </c>
      <c r="K220" s="167" t="s">
        <v>129</v>
      </c>
      <c r="L220" s="39"/>
      <c r="M220" s="172" t="s">
        <v>3</v>
      </c>
      <c r="N220" s="173" t="s">
        <v>44</v>
      </c>
      <c r="O220" s="72"/>
      <c r="P220" s="174">
        <f>O220*H220</f>
        <v>0</v>
      </c>
      <c r="Q220" s="174">
        <v>0.00031</v>
      </c>
      <c r="R220" s="174">
        <f>Q220*H220</f>
        <v>0.054559999999999997</v>
      </c>
      <c r="S220" s="174">
        <v>0</v>
      </c>
      <c r="T220" s="175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176" t="s">
        <v>136</v>
      </c>
      <c r="AT220" s="176" t="s">
        <v>125</v>
      </c>
      <c r="AU220" s="176" t="s">
        <v>83</v>
      </c>
      <c r="AY220" s="19" t="s">
        <v>122</v>
      </c>
      <c r="BE220" s="177">
        <f>IF(N220="základní",J220,0)</f>
        <v>0</v>
      </c>
      <c r="BF220" s="177">
        <f>IF(N220="snížená",J220,0)</f>
        <v>0</v>
      </c>
      <c r="BG220" s="177">
        <f>IF(N220="zákl. přenesená",J220,0)</f>
        <v>0</v>
      </c>
      <c r="BH220" s="177">
        <f>IF(N220="sníž. přenesená",J220,0)</f>
        <v>0</v>
      </c>
      <c r="BI220" s="177">
        <f>IF(N220="nulová",J220,0)</f>
        <v>0</v>
      </c>
      <c r="BJ220" s="19" t="s">
        <v>81</v>
      </c>
      <c r="BK220" s="177">
        <f>ROUND(I220*H220,2)</f>
        <v>0</v>
      </c>
      <c r="BL220" s="19" t="s">
        <v>136</v>
      </c>
      <c r="BM220" s="176" t="s">
        <v>374</v>
      </c>
    </row>
    <row r="221" s="2" customFormat="1">
      <c r="A221" s="38"/>
      <c r="B221" s="39"/>
      <c r="C221" s="38"/>
      <c r="D221" s="178" t="s">
        <v>132</v>
      </c>
      <c r="E221" s="38"/>
      <c r="F221" s="179" t="s">
        <v>375</v>
      </c>
      <c r="G221" s="38"/>
      <c r="H221" s="38"/>
      <c r="I221" s="180"/>
      <c r="J221" s="38"/>
      <c r="K221" s="38"/>
      <c r="L221" s="39"/>
      <c r="M221" s="181"/>
      <c r="N221" s="182"/>
      <c r="O221" s="72"/>
      <c r="P221" s="72"/>
      <c r="Q221" s="72"/>
      <c r="R221" s="72"/>
      <c r="S221" s="72"/>
      <c r="T221" s="73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9" t="s">
        <v>132</v>
      </c>
      <c r="AU221" s="19" t="s">
        <v>83</v>
      </c>
    </row>
    <row r="222" s="13" customFormat="1">
      <c r="A222" s="13"/>
      <c r="B222" s="183"/>
      <c r="C222" s="13"/>
      <c r="D222" s="178" t="s">
        <v>133</v>
      </c>
      <c r="E222" s="184" t="s">
        <v>3</v>
      </c>
      <c r="F222" s="185" t="s">
        <v>224</v>
      </c>
      <c r="G222" s="13"/>
      <c r="H222" s="184" t="s">
        <v>3</v>
      </c>
      <c r="I222" s="186"/>
      <c r="J222" s="13"/>
      <c r="K222" s="13"/>
      <c r="L222" s="183"/>
      <c r="M222" s="187"/>
      <c r="N222" s="188"/>
      <c r="O222" s="188"/>
      <c r="P222" s="188"/>
      <c r="Q222" s="188"/>
      <c r="R222" s="188"/>
      <c r="S222" s="188"/>
      <c r="T222" s="18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84" t="s">
        <v>133</v>
      </c>
      <c r="AU222" s="184" t="s">
        <v>83</v>
      </c>
      <c r="AV222" s="13" t="s">
        <v>81</v>
      </c>
      <c r="AW222" s="13" t="s">
        <v>34</v>
      </c>
      <c r="AX222" s="13" t="s">
        <v>73</v>
      </c>
      <c r="AY222" s="184" t="s">
        <v>122</v>
      </c>
    </row>
    <row r="223" s="13" customFormat="1">
      <c r="A223" s="13"/>
      <c r="B223" s="183"/>
      <c r="C223" s="13"/>
      <c r="D223" s="178" t="s">
        <v>133</v>
      </c>
      <c r="E223" s="184" t="s">
        <v>3</v>
      </c>
      <c r="F223" s="185" t="s">
        <v>370</v>
      </c>
      <c r="G223" s="13"/>
      <c r="H223" s="184" t="s">
        <v>3</v>
      </c>
      <c r="I223" s="186"/>
      <c r="J223" s="13"/>
      <c r="K223" s="13"/>
      <c r="L223" s="183"/>
      <c r="M223" s="187"/>
      <c r="N223" s="188"/>
      <c r="O223" s="188"/>
      <c r="P223" s="188"/>
      <c r="Q223" s="188"/>
      <c r="R223" s="188"/>
      <c r="S223" s="188"/>
      <c r="T223" s="18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84" t="s">
        <v>133</v>
      </c>
      <c r="AU223" s="184" t="s">
        <v>83</v>
      </c>
      <c r="AV223" s="13" t="s">
        <v>81</v>
      </c>
      <c r="AW223" s="13" t="s">
        <v>34</v>
      </c>
      <c r="AX223" s="13" t="s">
        <v>73</v>
      </c>
      <c r="AY223" s="184" t="s">
        <v>122</v>
      </c>
    </row>
    <row r="224" s="14" customFormat="1">
      <c r="A224" s="14"/>
      <c r="B224" s="190"/>
      <c r="C224" s="14"/>
      <c r="D224" s="178" t="s">
        <v>133</v>
      </c>
      <c r="E224" s="191" t="s">
        <v>3</v>
      </c>
      <c r="F224" s="192" t="s">
        <v>376</v>
      </c>
      <c r="G224" s="14"/>
      <c r="H224" s="193">
        <v>176</v>
      </c>
      <c r="I224" s="194"/>
      <c r="J224" s="14"/>
      <c r="K224" s="14"/>
      <c r="L224" s="190"/>
      <c r="M224" s="195"/>
      <c r="N224" s="196"/>
      <c r="O224" s="196"/>
      <c r="P224" s="196"/>
      <c r="Q224" s="196"/>
      <c r="R224" s="196"/>
      <c r="S224" s="196"/>
      <c r="T224" s="197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191" t="s">
        <v>133</v>
      </c>
      <c r="AU224" s="191" t="s">
        <v>83</v>
      </c>
      <c r="AV224" s="14" t="s">
        <v>83</v>
      </c>
      <c r="AW224" s="14" t="s">
        <v>34</v>
      </c>
      <c r="AX224" s="14" t="s">
        <v>73</v>
      </c>
      <c r="AY224" s="191" t="s">
        <v>122</v>
      </c>
    </row>
    <row r="225" s="15" customFormat="1">
      <c r="A225" s="15"/>
      <c r="B225" s="198"/>
      <c r="C225" s="15"/>
      <c r="D225" s="178" t="s">
        <v>133</v>
      </c>
      <c r="E225" s="199" t="s">
        <v>3</v>
      </c>
      <c r="F225" s="200" t="s">
        <v>135</v>
      </c>
      <c r="G225" s="15"/>
      <c r="H225" s="201">
        <v>176</v>
      </c>
      <c r="I225" s="202"/>
      <c r="J225" s="15"/>
      <c r="K225" s="15"/>
      <c r="L225" s="198"/>
      <c r="M225" s="203"/>
      <c r="N225" s="204"/>
      <c r="O225" s="204"/>
      <c r="P225" s="204"/>
      <c r="Q225" s="204"/>
      <c r="R225" s="204"/>
      <c r="S225" s="204"/>
      <c r="T225" s="20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199" t="s">
        <v>133</v>
      </c>
      <c r="AU225" s="199" t="s">
        <v>83</v>
      </c>
      <c r="AV225" s="15" t="s">
        <v>136</v>
      </c>
      <c r="AW225" s="15" t="s">
        <v>34</v>
      </c>
      <c r="AX225" s="15" t="s">
        <v>81</v>
      </c>
      <c r="AY225" s="199" t="s">
        <v>122</v>
      </c>
    </row>
    <row r="226" s="2" customFormat="1" ht="14.4" customHeight="1">
      <c r="A226" s="38"/>
      <c r="B226" s="164"/>
      <c r="C226" s="209" t="s">
        <v>377</v>
      </c>
      <c r="D226" s="209" t="s">
        <v>304</v>
      </c>
      <c r="E226" s="210" t="s">
        <v>378</v>
      </c>
      <c r="F226" s="211" t="s">
        <v>379</v>
      </c>
      <c r="G226" s="212" t="s">
        <v>221</v>
      </c>
      <c r="H226" s="213">
        <v>211.19999999999999</v>
      </c>
      <c r="I226" s="214"/>
      <c r="J226" s="215">
        <f>ROUND(I226*H226,2)</f>
        <v>0</v>
      </c>
      <c r="K226" s="211" t="s">
        <v>129</v>
      </c>
      <c r="L226" s="216"/>
      <c r="M226" s="217" t="s">
        <v>3</v>
      </c>
      <c r="N226" s="218" t="s">
        <v>44</v>
      </c>
      <c r="O226" s="72"/>
      <c r="P226" s="174">
        <f>O226*H226</f>
        <v>0</v>
      </c>
      <c r="Q226" s="174">
        <v>0.00029999999999999997</v>
      </c>
      <c r="R226" s="174">
        <f>Q226*H226</f>
        <v>0.063359999999999986</v>
      </c>
      <c r="S226" s="174">
        <v>0</v>
      </c>
      <c r="T226" s="175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176" t="s">
        <v>165</v>
      </c>
      <c r="AT226" s="176" t="s">
        <v>304</v>
      </c>
      <c r="AU226" s="176" t="s">
        <v>83</v>
      </c>
      <c r="AY226" s="19" t="s">
        <v>122</v>
      </c>
      <c r="BE226" s="177">
        <f>IF(N226="základní",J226,0)</f>
        <v>0</v>
      </c>
      <c r="BF226" s="177">
        <f>IF(N226="snížená",J226,0)</f>
        <v>0</v>
      </c>
      <c r="BG226" s="177">
        <f>IF(N226="zákl. přenesená",J226,0)</f>
        <v>0</v>
      </c>
      <c r="BH226" s="177">
        <f>IF(N226="sníž. přenesená",J226,0)</f>
        <v>0</v>
      </c>
      <c r="BI226" s="177">
        <f>IF(N226="nulová",J226,0)</f>
        <v>0</v>
      </c>
      <c r="BJ226" s="19" t="s">
        <v>81</v>
      </c>
      <c r="BK226" s="177">
        <f>ROUND(I226*H226,2)</f>
        <v>0</v>
      </c>
      <c r="BL226" s="19" t="s">
        <v>136</v>
      </c>
      <c r="BM226" s="176" t="s">
        <v>380</v>
      </c>
    </row>
    <row r="227" s="2" customFormat="1">
      <c r="A227" s="38"/>
      <c r="B227" s="39"/>
      <c r="C227" s="38"/>
      <c r="D227" s="178" t="s">
        <v>132</v>
      </c>
      <c r="E227" s="38"/>
      <c r="F227" s="179" t="s">
        <v>379</v>
      </c>
      <c r="G227" s="38"/>
      <c r="H227" s="38"/>
      <c r="I227" s="180"/>
      <c r="J227" s="38"/>
      <c r="K227" s="38"/>
      <c r="L227" s="39"/>
      <c r="M227" s="181"/>
      <c r="N227" s="182"/>
      <c r="O227" s="72"/>
      <c r="P227" s="72"/>
      <c r="Q227" s="72"/>
      <c r="R227" s="72"/>
      <c r="S227" s="72"/>
      <c r="T227" s="73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9" t="s">
        <v>132</v>
      </c>
      <c r="AU227" s="19" t="s">
        <v>83</v>
      </c>
    </row>
    <row r="228" s="14" customFormat="1">
      <c r="A228" s="14"/>
      <c r="B228" s="190"/>
      <c r="C228" s="14"/>
      <c r="D228" s="178" t="s">
        <v>133</v>
      </c>
      <c r="E228" s="191" t="s">
        <v>3</v>
      </c>
      <c r="F228" s="192" t="s">
        <v>381</v>
      </c>
      <c r="G228" s="14"/>
      <c r="H228" s="193">
        <v>211.19999999999999</v>
      </c>
      <c r="I228" s="194"/>
      <c r="J228" s="14"/>
      <c r="K228" s="14"/>
      <c r="L228" s="190"/>
      <c r="M228" s="195"/>
      <c r="N228" s="196"/>
      <c r="O228" s="196"/>
      <c r="P228" s="196"/>
      <c r="Q228" s="196"/>
      <c r="R228" s="196"/>
      <c r="S228" s="196"/>
      <c r="T228" s="197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191" t="s">
        <v>133</v>
      </c>
      <c r="AU228" s="191" t="s">
        <v>83</v>
      </c>
      <c r="AV228" s="14" t="s">
        <v>83</v>
      </c>
      <c r="AW228" s="14" t="s">
        <v>34</v>
      </c>
      <c r="AX228" s="14" t="s">
        <v>73</v>
      </c>
      <c r="AY228" s="191" t="s">
        <v>122</v>
      </c>
    </row>
    <row r="229" s="15" customFormat="1">
      <c r="A229" s="15"/>
      <c r="B229" s="198"/>
      <c r="C229" s="15"/>
      <c r="D229" s="178" t="s">
        <v>133</v>
      </c>
      <c r="E229" s="199" t="s">
        <v>3</v>
      </c>
      <c r="F229" s="200" t="s">
        <v>135</v>
      </c>
      <c r="G229" s="15"/>
      <c r="H229" s="201">
        <v>211.19999999999999</v>
      </c>
      <c r="I229" s="202"/>
      <c r="J229" s="15"/>
      <c r="K229" s="15"/>
      <c r="L229" s="198"/>
      <c r="M229" s="203"/>
      <c r="N229" s="204"/>
      <c r="O229" s="204"/>
      <c r="P229" s="204"/>
      <c r="Q229" s="204"/>
      <c r="R229" s="204"/>
      <c r="S229" s="204"/>
      <c r="T229" s="20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199" t="s">
        <v>133</v>
      </c>
      <c r="AU229" s="199" t="s">
        <v>83</v>
      </c>
      <c r="AV229" s="15" t="s">
        <v>136</v>
      </c>
      <c r="AW229" s="15" t="s">
        <v>34</v>
      </c>
      <c r="AX229" s="15" t="s">
        <v>81</v>
      </c>
      <c r="AY229" s="199" t="s">
        <v>122</v>
      </c>
    </row>
    <row r="230" s="2" customFormat="1" ht="24.15" customHeight="1">
      <c r="A230" s="38"/>
      <c r="B230" s="164"/>
      <c r="C230" s="165" t="s">
        <v>382</v>
      </c>
      <c r="D230" s="165" t="s">
        <v>125</v>
      </c>
      <c r="E230" s="166" t="s">
        <v>383</v>
      </c>
      <c r="F230" s="167" t="s">
        <v>384</v>
      </c>
      <c r="G230" s="168" t="s">
        <v>385</v>
      </c>
      <c r="H230" s="169">
        <v>80</v>
      </c>
      <c r="I230" s="170"/>
      <c r="J230" s="171">
        <f>ROUND(I230*H230,2)</f>
        <v>0</v>
      </c>
      <c r="K230" s="167" t="s">
        <v>129</v>
      </c>
      <c r="L230" s="39"/>
      <c r="M230" s="172" t="s">
        <v>3</v>
      </c>
      <c r="N230" s="173" t="s">
        <v>44</v>
      </c>
      <c r="O230" s="72"/>
      <c r="P230" s="174">
        <f>O230*H230</f>
        <v>0</v>
      </c>
      <c r="Q230" s="174">
        <v>0.20469000000000001</v>
      </c>
      <c r="R230" s="174">
        <f>Q230*H230</f>
        <v>16.3752</v>
      </c>
      <c r="S230" s="174">
        <v>0</v>
      </c>
      <c r="T230" s="175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176" t="s">
        <v>136</v>
      </c>
      <c r="AT230" s="176" t="s">
        <v>125</v>
      </c>
      <c r="AU230" s="176" t="s">
        <v>83</v>
      </c>
      <c r="AY230" s="19" t="s">
        <v>122</v>
      </c>
      <c r="BE230" s="177">
        <f>IF(N230="základní",J230,0)</f>
        <v>0</v>
      </c>
      <c r="BF230" s="177">
        <f>IF(N230="snížená",J230,0)</f>
        <v>0</v>
      </c>
      <c r="BG230" s="177">
        <f>IF(N230="zákl. přenesená",J230,0)</f>
        <v>0</v>
      </c>
      <c r="BH230" s="177">
        <f>IF(N230="sníž. přenesená",J230,0)</f>
        <v>0</v>
      </c>
      <c r="BI230" s="177">
        <f>IF(N230="nulová",J230,0)</f>
        <v>0</v>
      </c>
      <c r="BJ230" s="19" t="s">
        <v>81</v>
      </c>
      <c r="BK230" s="177">
        <f>ROUND(I230*H230,2)</f>
        <v>0</v>
      </c>
      <c r="BL230" s="19" t="s">
        <v>136</v>
      </c>
      <c r="BM230" s="176" t="s">
        <v>386</v>
      </c>
    </row>
    <row r="231" s="2" customFormat="1">
      <c r="A231" s="38"/>
      <c r="B231" s="39"/>
      <c r="C231" s="38"/>
      <c r="D231" s="178" t="s">
        <v>132</v>
      </c>
      <c r="E231" s="38"/>
      <c r="F231" s="179" t="s">
        <v>387</v>
      </c>
      <c r="G231" s="38"/>
      <c r="H231" s="38"/>
      <c r="I231" s="180"/>
      <c r="J231" s="38"/>
      <c r="K231" s="38"/>
      <c r="L231" s="39"/>
      <c r="M231" s="181"/>
      <c r="N231" s="182"/>
      <c r="O231" s="72"/>
      <c r="P231" s="72"/>
      <c r="Q231" s="72"/>
      <c r="R231" s="72"/>
      <c r="S231" s="72"/>
      <c r="T231" s="73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9" t="s">
        <v>132</v>
      </c>
      <c r="AU231" s="19" t="s">
        <v>83</v>
      </c>
    </row>
    <row r="232" s="13" customFormat="1">
      <c r="A232" s="13"/>
      <c r="B232" s="183"/>
      <c r="C232" s="13"/>
      <c r="D232" s="178" t="s">
        <v>133</v>
      </c>
      <c r="E232" s="184" t="s">
        <v>3</v>
      </c>
      <c r="F232" s="185" t="s">
        <v>224</v>
      </c>
      <c r="G232" s="13"/>
      <c r="H232" s="184" t="s">
        <v>3</v>
      </c>
      <c r="I232" s="186"/>
      <c r="J232" s="13"/>
      <c r="K232" s="13"/>
      <c r="L232" s="183"/>
      <c r="M232" s="187"/>
      <c r="N232" s="188"/>
      <c r="O232" s="188"/>
      <c r="P232" s="188"/>
      <c r="Q232" s="188"/>
      <c r="R232" s="188"/>
      <c r="S232" s="188"/>
      <c r="T232" s="18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84" t="s">
        <v>133</v>
      </c>
      <c r="AU232" s="184" t="s">
        <v>83</v>
      </c>
      <c r="AV232" s="13" t="s">
        <v>81</v>
      </c>
      <c r="AW232" s="13" t="s">
        <v>34</v>
      </c>
      <c r="AX232" s="13" t="s">
        <v>73</v>
      </c>
      <c r="AY232" s="184" t="s">
        <v>122</v>
      </c>
    </row>
    <row r="233" s="13" customFormat="1">
      <c r="A233" s="13"/>
      <c r="B233" s="183"/>
      <c r="C233" s="13"/>
      <c r="D233" s="178" t="s">
        <v>133</v>
      </c>
      <c r="E233" s="184" t="s">
        <v>3</v>
      </c>
      <c r="F233" s="185" t="s">
        <v>370</v>
      </c>
      <c r="G233" s="13"/>
      <c r="H233" s="184" t="s">
        <v>3</v>
      </c>
      <c r="I233" s="186"/>
      <c r="J233" s="13"/>
      <c r="K233" s="13"/>
      <c r="L233" s="183"/>
      <c r="M233" s="187"/>
      <c r="N233" s="188"/>
      <c r="O233" s="188"/>
      <c r="P233" s="188"/>
      <c r="Q233" s="188"/>
      <c r="R233" s="188"/>
      <c r="S233" s="188"/>
      <c r="T233" s="18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84" t="s">
        <v>133</v>
      </c>
      <c r="AU233" s="184" t="s">
        <v>83</v>
      </c>
      <c r="AV233" s="13" t="s">
        <v>81</v>
      </c>
      <c r="AW233" s="13" t="s">
        <v>34</v>
      </c>
      <c r="AX233" s="13" t="s">
        <v>73</v>
      </c>
      <c r="AY233" s="184" t="s">
        <v>122</v>
      </c>
    </row>
    <row r="234" s="14" customFormat="1">
      <c r="A234" s="14"/>
      <c r="B234" s="190"/>
      <c r="C234" s="14"/>
      <c r="D234" s="178" t="s">
        <v>133</v>
      </c>
      <c r="E234" s="191" t="s">
        <v>3</v>
      </c>
      <c r="F234" s="192" t="s">
        <v>388</v>
      </c>
      <c r="G234" s="14"/>
      <c r="H234" s="193">
        <v>80</v>
      </c>
      <c r="I234" s="194"/>
      <c r="J234" s="14"/>
      <c r="K234" s="14"/>
      <c r="L234" s="190"/>
      <c r="M234" s="195"/>
      <c r="N234" s="196"/>
      <c r="O234" s="196"/>
      <c r="P234" s="196"/>
      <c r="Q234" s="196"/>
      <c r="R234" s="196"/>
      <c r="S234" s="196"/>
      <c r="T234" s="197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191" t="s">
        <v>133</v>
      </c>
      <c r="AU234" s="191" t="s">
        <v>83</v>
      </c>
      <c r="AV234" s="14" t="s">
        <v>83</v>
      </c>
      <c r="AW234" s="14" t="s">
        <v>34</v>
      </c>
      <c r="AX234" s="14" t="s">
        <v>73</v>
      </c>
      <c r="AY234" s="191" t="s">
        <v>122</v>
      </c>
    </row>
    <row r="235" s="15" customFormat="1">
      <c r="A235" s="15"/>
      <c r="B235" s="198"/>
      <c r="C235" s="15"/>
      <c r="D235" s="178" t="s">
        <v>133</v>
      </c>
      <c r="E235" s="199" t="s">
        <v>3</v>
      </c>
      <c r="F235" s="200" t="s">
        <v>135</v>
      </c>
      <c r="G235" s="15"/>
      <c r="H235" s="201">
        <v>80</v>
      </c>
      <c r="I235" s="202"/>
      <c r="J235" s="15"/>
      <c r="K235" s="15"/>
      <c r="L235" s="198"/>
      <c r="M235" s="203"/>
      <c r="N235" s="204"/>
      <c r="O235" s="204"/>
      <c r="P235" s="204"/>
      <c r="Q235" s="204"/>
      <c r="R235" s="204"/>
      <c r="S235" s="204"/>
      <c r="T235" s="20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199" t="s">
        <v>133</v>
      </c>
      <c r="AU235" s="199" t="s">
        <v>83</v>
      </c>
      <c r="AV235" s="15" t="s">
        <v>136</v>
      </c>
      <c r="AW235" s="15" t="s">
        <v>34</v>
      </c>
      <c r="AX235" s="15" t="s">
        <v>81</v>
      </c>
      <c r="AY235" s="199" t="s">
        <v>122</v>
      </c>
    </row>
    <row r="236" s="2" customFormat="1" ht="14.4" customHeight="1">
      <c r="A236" s="38"/>
      <c r="B236" s="164"/>
      <c r="C236" s="165" t="s">
        <v>389</v>
      </c>
      <c r="D236" s="165" t="s">
        <v>125</v>
      </c>
      <c r="E236" s="166" t="s">
        <v>390</v>
      </c>
      <c r="F236" s="167" t="s">
        <v>391</v>
      </c>
      <c r="G236" s="168" t="s">
        <v>234</v>
      </c>
      <c r="H236" s="169">
        <v>0.22400000000000001</v>
      </c>
      <c r="I236" s="170"/>
      <c r="J236" s="171">
        <f>ROUND(I236*H236,2)</f>
        <v>0</v>
      </c>
      <c r="K236" s="167" t="s">
        <v>129</v>
      </c>
      <c r="L236" s="39"/>
      <c r="M236" s="172" t="s">
        <v>3</v>
      </c>
      <c r="N236" s="173" t="s">
        <v>44</v>
      </c>
      <c r="O236" s="72"/>
      <c r="P236" s="174">
        <f>O236*H236</f>
        <v>0</v>
      </c>
      <c r="Q236" s="174">
        <v>2.2563399999999998</v>
      </c>
      <c r="R236" s="174">
        <f>Q236*H236</f>
        <v>0.50542016000000001</v>
      </c>
      <c r="S236" s="174">
        <v>0</v>
      </c>
      <c r="T236" s="175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176" t="s">
        <v>136</v>
      </c>
      <c r="AT236" s="176" t="s">
        <v>125</v>
      </c>
      <c r="AU236" s="176" t="s">
        <v>83</v>
      </c>
      <c r="AY236" s="19" t="s">
        <v>122</v>
      </c>
      <c r="BE236" s="177">
        <f>IF(N236="základní",J236,0)</f>
        <v>0</v>
      </c>
      <c r="BF236" s="177">
        <f>IF(N236="snížená",J236,0)</f>
        <v>0</v>
      </c>
      <c r="BG236" s="177">
        <f>IF(N236="zákl. přenesená",J236,0)</f>
        <v>0</v>
      </c>
      <c r="BH236" s="177">
        <f>IF(N236="sníž. přenesená",J236,0)</f>
        <v>0</v>
      </c>
      <c r="BI236" s="177">
        <f>IF(N236="nulová",J236,0)</f>
        <v>0</v>
      </c>
      <c r="BJ236" s="19" t="s">
        <v>81</v>
      </c>
      <c r="BK236" s="177">
        <f>ROUND(I236*H236,2)</f>
        <v>0</v>
      </c>
      <c r="BL236" s="19" t="s">
        <v>136</v>
      </c>
      <c r="BM236" s="176" t="s">
        <v>392</v>
      </c>
    </row>
    <row r="237" s="2" customFormat="1">
      <c r="A237" s="38"/>
      <c r="B237" s="39"/>
      <c r="C237" s="38"/>
      <c r="D237" s="178" t="s">
        <v>132</v>
      </c>
      <c r="E237" s="38"/>
      <c r="F237" s="179" t="s">
        <v>393</v>
      </c>
      <c r="G237" s="38"/>
      <c r="H237" s="38"/>
      <c r="I237" s="180"/>
      <c r="J237" s="38"/>
      <c r="K237" s="38"/>
      <c r="L237" s="39"/>
      <c r="M237" s="181"/>
      <c r="N237" s="182"/>
      <c r="O237" s="72"/>
      <c r="P237" s="72"/>
      <c r="Q237" s="72"/>
      <c r="R237" s="72"/>
      <c r="S237" s="72"/>
      <c r="T237" s="73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9" t="s">
        <v>132</v>
      </c>
      <c r="AU237" s="19" t="s">
        <v>83</v>
      </c>
    </row>
    <row r="238" s="13" customFormat="1">
      <c r="A238" s="13"/>
      <c r="B238" s="183"/>
      <c r="C238" s="13"/>
      <c r="D238" s="178" t="s">
        <v>133</v>
      </c>
      <c r="E238" s="184" t="s">
        <v>3</v>
      </c>
      <c r="F238" s="185" t="s">
        <v>257</v>
      </c>
      <c r="G238" s="13"/>
      <c r="H238" s="184" t="s">
        <v>3</v>
      </c>
      <c r="I238" s="186"/>
      <c r="J238" s="13"/>
      <c r="K238" s="13"/>
      <c r="L238" s="183"/>
      <c r="M238" s="187"/>
      <c r="N238" s="188"/>
      <c r="O238" s="188"/>
      <c r="P238" s="188"/>
      <c r="Q238" s="188"/>
      <c r="R238" s="188"/>
      <c r="S238" s="188"/>
      <c r="T238" s="189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184" t="s">
        <v>133</v>
      </c>
      <c r="AU238" s="184" t="s">
        <v>83</v>
      </c>
      <c r="AV238" s="13" t="s">
        <v>81</v>
      </c>
      <c r="AW238" s="13" t="s">
        <v>34</v>
      </c>
      <c r="AX238" s="13" t="s">
        <v>73</v>
      </c>
      <c r="AY238" s="184" t="s">
        <v>122</v>
      </c>
    </row>
    <row r="239" s="13" customFormat="1">
      <c r="A239" s="13"/>
      <c r="B239" s="183"/>
      <c r="C239" s="13"/>
      <c r="D239" s="178" t="s">
        <v>133</v>
      </c>
      <c r="E239" s="184" t="s">
        <v>3</v>
      </c>
      <c r="F239" s="185" t="s">
        <v>394</v>
      </c>
      <c r="G239" s="13"/>
      <c r="H239" s="184" t="s">
        <v>3</v>
      </c>
      <c r="I239" s="186"/>
      <c r="J239" s="13"/>
      <c r="K239" s="13"/>
      <c r="L239" s="183"/>
      <c r="M239" s="187"/>
      <c r="N239" s="188"/>
      <c r="O239" s="188"/>
      <c r="P239" s="188"/>
      <c r="Q239" s="188"/>
      <c r="R239" s="188"/>
      <c r="S239" s="188"/>
      <c r="T239" s="18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84" t="s">
        <v>133</v>
      </c>
      <c r="AU239" s="184" t="s">
        <v>83</v>
      </c>
      <c r="AV239" s="13" t="s">
        <v>81</v>
      </c>
      <c r="AW239" s="13" t="s">
        <v>34</v>
      </c>
      <c r="AX239" s="13" t="s">
        <v>73</v>
      </c>
      <c r="AY239" s="184" t="s">
        <v>122</v>
      </c>
    </row>
    <row r="240" s="14" customFormat="1">
      <c r="A240" s="14"/>
      <c r="B240" s="190"/>
      <c r="C240" s="14"/>
      <c r="D240" s="178" t="s">
        <v>133</v>
      </c>
      <c r="E240" s="191" t="s">
        <v>3</v>
      </c>
      <c r="F240" s="192" t="s">
        <v>395</v>
      </c>
      <c r="G240" s="14"/>
      <c r="H240" s="193">
        <v>0.22400000000000001</v>
      </c>
      <c r="I240" s="194"/>
      <c r="J240" s="14"/>
      <c r="K240" s="14"/>
      <c r="L240" s="190"/>
      <c r="M240" s="195"/>
      <c r="N240" s="196"/>
      <c r="O240" s="196"/>
      <c r="P240" s="196"/>
      <c r="Q240" s="196"/>
      <c r="R240" s="196"/>
      <c r="S240" s="196"/>
      <c r="T240" s="197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191" t="s">
        <v>133</v>
      </c>
      <c r="AU240" s="191" t="s">
        <v>83</v>
      </c>
      <c r="AV240" s="14" t="s">
        <v>83</v>
      </c>
      <c r="AW240" s="14" t="s">
        <v>34</v>
      </c>
      <c r="AX240" s="14" t="s">
        <v>73</v>
      </c>
      <c r="AY240" s="191" t="s">
        <v>122</v>
      </c>
    </row>
    <row r="241" s="15" customFormat="1">
      <c r="A241" s="15"/>
      <c r="B241" s="198"/>
      <c r="C241" s="15"/>
      <c r="D241" s="178" t="s">
        <v>133</v>
      </c>
      <c r="E241" s="199" t="s">
        <v>3</v>
      </c>
      <c r="F241" s="200" t="s">
        <v>135</v>
      </c>
      <c r="G241" s="15"/>
      <c r="H241" s="201">
        <v>0.22400000000000001</v>
      </c>
      <c r="I241" s="202"/>
      <c r="J241" s="15"/>
      <c r="K241" s="15"/>
      <c r="L241" s="198"/>
      <c r="M241" s="203"/>
      <c r="N241" s="204"/>
      <c r="O241" s="204"/>
      <c r="P241" s="204"/>
      <c r="Q241" s="204"/>
      <c r="R241" s="204"/>
      <c r="S241" s="204"/>
      <c r="T241" s="20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199" t="s">
        <v>133</v>
      </c>
      <c r="AU241" s="199" t="s">
        <v>83</v>
      </c>
      <c r="AV241" s="15" t="s">
        <v>136</v>
      </c>
      <c r="AW241" s="15" t="s">
        <v>34</v>
      </c>
      <c r="AX241" s="15" t="s">
        <v>81</v>
      </c>
      <c r="AY241" s="199" t="s">
        <v>122</v>
      </c>
    </row>
    <row r="242" s="12" customFormat="1" ht="22.8" customHeight="1">
      <c r="A242" s="12"/>
      <c r="B242" s="151"/>
      <c r="C242" s="12"/>
      <c r="D242" s="152" t="s">
        <v>72</v>
      </c>
      <c r="E242" s="162" t="s">
        <v>136</v>
      </c>
      <c r="F242" s="162" t="s">
        <v>396</v>
      </c>
      <c r="G242" s="12"/>
      <c r="H242" s="12"/>
      <c r="I242" s="154"/>
      <c r="J242" s="163">
        <f>BK242</f>
        <v>0</v>
      </c>
      <c r="K242" s="12"/>
      <c r="L242" s="151"/>
      <c r="M242" s="156"/>
      <c r="N242" s="157"/>
      <c r="O242" s="157"/>
      <c r="P242" s="158">
        <f>SUM(P243:P248)</f>
        <v>0</v>
      </c>
      <c r="Q242" s="157"/>
      <c r="R242" s="158">
        <f>SUM(R243:R248)</f>
        <v>0</v>
      </c>
      <c r="S242" s="157"/>
      <c r="T242" s="159">
        <f>SUM(T243:T248)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152" t="s">
        <v>81</v>
      </c>
      <c r="AT242" s="160" t="s">
        <v>72</v>
      </c>
      <c r="AU242" s="160" t="s">
        <v>81</v>
      </c>
      <c r="AY242" s="152" t="s">
        <v>122</v>
      </c>
      <c r="BK242" s="161">
        <f>SUM(BK243:BK248)</f>
        <v>0</v>
      </c>
    </row>
    <row r="243" s="2" customFormat="1" ht="14.4" customHeight="1">
      <c r="A243" s="38"/>
      <c r="B243" s="164"/>
      <c r="C243" s="165" t="s">
        <v>397</v>
      </c>
      <c r="D243" s="165" t="s">
        <v>125</v>
      </c>
      <c r="E243" s="166" t="s">
        <v>398</v>
      </c>
      <c r="F243" s="167" t="s">
        <v>399</v>
      </c>
      <c r="G243" s="168" t="s">
        <v>234</v>
      </c>
      <c r="H243" s="169">
        <v>4.5999999999999996</v>
      </c>
      <c r="I243" s="170"/>
      <c r="J243" s="171">
        <f>ROUND(I243*H243,2)</f>
        <v>0</v>
      </c>
      <c r="K243" s="167" t="s">
        <v>129</v>
      </c>
      <c r="L243" s="39"/>
      <c r="M243" s="172" t="s">
        <v>3</v>
      </c>
      <c r="N243" s="173" t="s">
        <v>44</v>
      </c>
      <c r="O243" s="72"/>
      <c r="P243" s="174">
        <f>O243*H243</f>
        <v>0</v>
      </c>
      <c r="Q243" s="174">
        <v>0</v>
      </c>
      <c r="R243" s="174">
        <f>Q243*H243</f>
        <v>0</v>
      </c>
      <c r="S243" s="174">
        <v>0</v>
      </c>
      <c r="T243" s="175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176" t="s">
        <v>136</v>
      </c>
      <c r="AT243" s="176" t="s">
        <v>125</v>
      </c>
      <c r="AU243" s="176" t="s">
        <v>83</v>
      </c>
      <c r="AY243" s="19" t="s">
        <v>122</v>
      </c>
      <c r="BE243" s="177">
        <f>IF(N243="základní",J243,0)</f>
        <v>0</v>
      </c>
      <c r="BF243" s="177">
        <f>IF(N243="snížená",J243,0)</f>
        <v>0</v>
      </c>
      <c r="BG243" s="177">
        <f>IF(N243="zákl. přenesená",J243,0)</f>
        <v>0</v>
      </c>
      <c r="BH243" s="177">
        <f>IF(N243="sníž. přenesená",J243,0)</f>
        <v>0</v>
      </c>
      <c r="BI243" s="177">
        <f>IF(N243="nulová",J243,0)</f>
        <v>0</v>
      </c>
      <c r="BJ243" s="19" t="s">
        <v>81</v>
      </c>
      <c r="BK243" s="177">
        <f>ROUND(I243*H243,2)</f>
        <v>0</v>
      </c>
      <c r="BL243" s="19" t="s">
        <v>136</v>
      </c>
      <c r="BM243" s="176" t="s">
        <v>400</v>
      </c>
    </row>
    <row r="244" s="2" customFormat="1">
      <c r="A244" s="38"/>
      <c r="B244" s="39"/>
      <c r="C244" s="38"/>
      <c r="D244" s="178" t="s">
        <v>132</v>
      </c>
      <c r="E244" s="38"/>
      <c r="F244" s="179" t="s">
        <v>401</v>
      </c>
      <c r="G244" s="38"/>
      <c r="H244" s="38"/>
      <c r="I244" s="180"/>
      <c r="J244" s="38"/>
      <c r="K244" s="38"/>
      <c r="L244" s="39"/>
      <c r="M244" s="181"/>
      <c r="N244" s="182"/>
      <c r="O244" s="72"/>
      <c r="P244" s="72"/>
      <c r="Q244" s="72"/>
      <c r="R244" s="72"/>
      <c r="S244" s="72"/>
      <c r="T244" s="73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9" t="s">
        <v>132</v>
      </c>
      <c r="AU244" s="19" t="s">
        <v>83</v>
      </c>
    </row>
    <row r="245" s="13" customFormat="1">
      <c r="A245" s="13"/>
      <c r="B245" s="183"/>
      <c r="C245" s="13"/>
      <c r="D245" s="178" t="s">
        <v>133</v>
      </c>
      <c r="E245" s="184" t="s">
        <v>3</v>
      </c>
      <c r="F245" s="185" t="s">
        <v>224</v>
      </c>
      <c r="G245" s="13"/>
      <c r="H245" s="184" t="s">
        <v>3</v>
      </c>
      <c r="I245" s="186"/>
      <c r="J245" s="13"/>
      <c r="K245" s="13"/>
      <c r="L245" s="183"/>
      <c r="M245" s="187"/>
      <c r="N245" s="188"/>
      <c r="O245" s="188"/>
      <c r="P245" s="188"/>
      <c r="Q245" s="188"/>
      <c r="R245" s="188"/>
      <c r="S245" s="188"/>
      <c r="T245" s="18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84" t="s">
        <v>133</v>
      </c>
      <c r="AU245" s="184" t="s">
        <v>83</v>
      </c>
      <c r="AV245" s="13" t="s">
        <v>81</v>
      </c>
      <c r="AW245" s="13" t="s">
        <v>34</v>
      </c>
      <c r="AX245" s="13" t="s">
        <v>73</v>
      </c>
      <c r="AY245" s="184" t="s">
        <v>122</v>
      </c>
    </row>
    <row r="246" s="13" customFormat="1">
      <c r="A246" s="13"/>
      <c r="B246" s="183"/>
      <c r="C246" s="13"/>
      <c r="D246" s="178" t="s">
        <v>133</v>
      </c>
      <c r="E246" s="184" t="s">
        <v>3</v>
      </c>
      <c r="F246" s="185" t="s">
        <v>402</v>
      </c>
      <c r="G246" s="13"/>
      <c r="H246" s="184" t="s">
        <v>3</v>
      </c>
      <c r="I246" s="186"/>
      <c r="J246" s="13"/>
      <c r="K246" s="13"/>
      <c r="L246" s="183"/>
      <c r="M246" s="187"/>
      <c r="N246" s="188"/>
      <c r="O246" s="188"/>
      <c r="P246" s="188"/>
      <c r="Q246" s="188"/>
      <c r="R246" s="188"/>
      <c r="S246" s="188"/>
      <c r="T246" s="189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184" t="s">
        <v>133</v>
      </c>
      <c r="AU246" s="184" t="s">
        <v>83</v>
      </c>
      <c r="AV246" s="13" t="s">
        <v>81</v>
      </c>
      <c r="AW246" s="13" t="s">
        <v>34</v>
      </c>
      <c r="AX246" s="13" t="s">
        <v>73</v>
      </c>
      <c r="AY246" s="184" t="s">
        <v>122</v>
      </c>
    </row>
    <row r="247" s="14" customFormat="1">
      <c r="A247" s="14"/>
      <c r="B247" s="190"/>
      <c r="C247" s="14"/>
      <c r="D247" s="178" t="s">
        <v>133</v>
      </c>
      <c r="E247" s="191" t="s">
        <v>3</v>
      </c>
      <c r="F247" s="192" t="s">
        <v>246</v>
      </c>
      <c r="G247" s="14"/>
      <c r="H247" s="193">
        <v>4.5999999999999996</v>
      </c>
      <c r="I247" s="194"/>
      <c r="J247" s="14"/>
      <c r="K247" s="14"/>
      <c r="L247" s="190"/>
      <c r="M247" s="195"/>
      <c r="N247" s="196"/>
      <c r="O247" s="196"/>
      <c r="P247" s="196"/>
      <c r="Q247" s="196"/>
      <c r="R247" s="196"/>
      <c r="S247" s="196"/>
      <c r="T247" s="197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191" t="s">
        <v>133</v>
      </c>
      <c r="AU247" s="191" t="s">
        <v>83</v>
      </c>
      <c r="AV247" s="14" t="s">
        <v>83</v>
      </c>
      <c r="AW247" s="14" t="s">
        <v>34</v>
      </c>
      <c r="AX247" s="14" t="s">
        <v>73</v>
      </c>
      <c r="AY247" s="191" t="s">
        <v>122</v>
      </c>
    </row>
    <row r="248" s="15" customFormat="1">
      <c r="A248" s="15"/>
      <c r="B248" s="198"/>
      <c r="C248" s="15"/>
      <c r="D248" s="178" t="s">
        <v>133</v>
      </c>
      <c r="E248" s="199" t="s">
        <v>3</v>
      </c>
      <c r="F248" s="200" t="s">
        <v>135</v>
      </c>
      <c r="G248" s="15"/>
      <c r="H248" s="201">
        <v>4.5999999999999996</v>
      </c>
      <c r="I248" s="202"/>
      <c r="J248" s="15"/>
      <c r="K248" s="15"/>
      <c r="L248" s="198"/>
      <c r="M248" s="203"/>
      <c r="N248" s="204"/>
      <c r="O248" s="204"/>
      <c r="P248" s="204"/>
      <c r="Q248" s="204"/>
      <c r="R248" s="204"/>
      <c r="S248" s="204"/>
      <c r="T248" s="205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199" t="s">
        <v>133</v>
      </c>
      <c r="AU248" s="199" t="s">
        <v>83</v>
      </c>
      <c r="AV248" s="15" t="s">
        <v>136</v>
      </c>
      <c r="AW248" s="15" t="s">
        <v>34</v>
      </c>
      <c r="AX248" s="15" t="s">
        <v>81</v>
      </c>
      <c r="AY248" s="199" t="s">
        <v>122</v>
      </c>
    </row>
    <row r="249" s="12" customFormat="1" ht="22.8" customHeight="1">
      <c r="A249" s="12"/>
      <c r="B249" s="151"/>
      <c r="C249" s="12"/>
      <c r="D249" s="152" t="s">
        <v>72</v>
      </c>
      <c r="E249" s="162" t="s">
        <v>121</v>
      </c>
      <c r="F249" s="162" t="s">
        <v>403</v>
      </c>
      <c r="G249" s="12"/>
      <c r="H249" s="12"/>
      <c r="I249" s="154"/>
      <c r="J249" s="163">
        <f>BK249</f>
        <v>0</v>
      </c>
      <c r="K249" s="12"/>
      <c r="L249" s="151"/>
      <c r="M249" s="156"/>
      <c r="N249" s="157"/>
      <c r="O249" s="157"/>
      <c r="P249" s="158">
        <f>SUM(P250:P301)</f>
        <v>0</v>
      </c>
      <c r="Q249" s="157"/>
      <c r="R249" s="158">
        <f>SUM(R250:R301)</f>
        <v>137.99671999999998</v>
      </c>
      <c r="S249" s="157"/>
      <c r="T249" s="159">
        <f>SUM(T250:T301)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152" t="s">
        <v>81</v>
      </c>
      <c r="AT249" s="160" t="s">
        <v>72</v>
      </c>
      <c r="AU249" s="160" t="s">
        <v>81</v>
      </c>
      <c r="AY249" s="152" t="s">
        <v>122</v>
      </c>
      <c r="BK249" s="161">
        <f>SUM(BK250:BK301)</f>
        <v>0</v>
      </c>
    </row>
    <row r="250" s="2" customFormat="1" ht="14.4" customHeight="1">
      <c r="A250" s="38"/>
      <c r="B250" s="164"/>
      <c r="C250" s="165" t="s">
        <v>404</v>
      </c>
      <c r="D250" s="165" t="s">
        <v>125</v>
      </c>
      <c r="E250" s="166" t="s">
        <v>405</v>
      </c>
      <c r="F250" s="167" t="s">
        <v>406</v>
      </c>
      <c r="G250" s="168" t="s">
        <v>221</v>
      </c>
      <c r="H250" s="169">
        <v>596.60000000000002</v>
      </c>
      <c r="I250" s="170"/>
      <c r="J250" s="171">
        <f>ROUND(I250*H250,2)</f>
        <v>0</v>
      </c>
      <c r="K250" s="167" t="s">
        <v>129</v>
      </c>
      <c r="L250" s="39"/>
      <c r="M250" s="172" t="s">
        <v>3</v>
      </c>
      <c r="N250" s="173" t="s">
        <v>44</v>
      </c>
      <c r="O250" s="72"/>
      <c r="P250" s="174">
        <f>O250*H250</f>
        <v>0</v>
      </c>
      <c r="Q250" s="174">
        <v>0</v>
      </c>
      <c r="R250" s="174">
        <f>Q250*H250</f>
        <v>0</v>
      </c>
      <c r="S250" s="174">
        <v>0</v>
      </c>
      <c r="T250" s="175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176" t="s">
        <v>136</v>
      </c>
      <c r="AT250" s="176" t="s">
        <v>125</v>
      </c>
      <c r="AU250" s="176" t="s">
        <v>83</v>
      </c>
      <c r="AY250" s="19" t="s">
        <v>122</v>
      </c>
      <c r="BE250" s="177">
        <f>IF(N250="základní",J250,0)</f>
        <v>0</v>
      </c>
      <c r="BF250" s="177">
        <f>IF(N250="snížená",J250,0)</f>
        <v>0</v>
      </c>
      <c r="BG250" s="177">
        <f>IF(N250="zákl. přenesená",J250,0)</f>
        <v>0</v>
      </c>
      <c r="BH250" s="177">
        <f>IF(N250="sníž. přenesená",J250,0)</f>
        <v>0</v>
      </c>
      <c r="BI250" s="177">
        <f>IF(N250="nulová",J250,0)</f>
        <v>0</v>
      </c>
      <c r="BJ250" s="19" t="s">
        <v>81</v>
      </c>
      <c r="BK250" s="177">
        <f>ROUND(I250*H250,2)</f>
        <v>0</v>
      </c>
      <c r="BL250" s="19" t="s">
        <v>136</v>
      </c>
      <c r="BM250" s="176" t="s">
        <v>407</v>
      </c>
    </row>
    <row r="251" s="2" customFormat="1">
      <c r="A251" s="38"/>
      <c r="B251" s="39"/>
      <c r="C251" s="38"/>
      <c r="D251" s="178" t="s">
        <v>132</v>
      </c>
      <c r="E251" s="38"/>
      <c r="F251" s="179" t="s">
        <v>408</v>
      </c>
      <c r="G251" s="38"/>
      <c r="H251" s="38"/>
      <c r="I251" s="180"/>
      <c r="J251" s="38"/>
      <c r="K251" s="38"/>
      <c r="L251" s="39"/>
      <c r="M251" s="181"/>
      <c r="N251" s="182"/>
      <c r="O251" s="72"/>
      <c r="P251" s="72"/>
      <c r="Q251" s="72"/>
      <c r="R251" s="72"/>
      <c r="S251" s="72"/>
      <c r="T251" s="73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9" t="s">
        <v>132</v>
      </c>
      <c r="AU251" s="19" t="s">
        <v>83</v>
      </c>
    </row>
    <row r="252" s="13" customFormat="1">
      <c r="A252" s="13"/>
      <c r="B252" s="183"/>
      <c r="C252" s="13"/>
      <c r="D252" s="178" t="s">
        <v>133</v>
      </c>
      <c r="E252" s="184" t="s">
        <v>3</v>
      </c>
      <c r="F252" s="185" t="s">
        <v>224</v>
      </c>
      <c r="G252" s="13"/>
      <c r="H252" s="184" t="s">
        <v>3</v>
      </c>
      <c r="I252" s="186"/>
      <c r="J252" s="13"/>
      <c r="K252" s="13"/>
      <c r="L252" s="183"/>
      <c r="M252" s="187"/>
      <c r="N252" s="188"/>
      <c r="O252" s="188"/>
      <c r="P252" s="188"/>
      <c r="Q252" s="188"/>
      <c r="R252" s="188"/>
      <c r="S252" s="188"/>
      <c r="T252" s="18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184" t="s">
        <v>133</v>
      </c>
      <c r="AU252" s="184" t="s">
        <v>83</v>
      </c>
      <c r="AV252" s="13" t="s">
        <v>81</v>
      </c>
      <c r="AW252" s="13" t="s">
        <v>34</v>
      </c>
      <c r="AX252" s="13" t="s">
        <v>73</v>
      </c>
      <c r="AY252" s="184" t="s">
        <v>122</v>
      </c>
    </row>
    <row r="253" s="13" customFormat="1">
      <c r="A253" s="13"/>
      <c r="B253" s="183"/>
      <c r="C253" s="13"/>
      <c r="D253" s="178" t="s">
        <v>133</v>
      </c>
      <c r="E253" s="184" t="s">
        <v>3</v>
      </c>
      <c r="F253" s="185" t="s">
        <v>320</v>
      </c>
      <c r="G253" s="13"/>
      <c r="H253" s="184" t="s">
        <v>3</v>
      </c>
      <c r="I253" s="186"/>
      <c r="J253" s="13"/>
      <c r="K253" s="13"/>
      <c r="L253" s="183"/>
      <c r="M253" s="187"/>
      <c r="N253" s="188"/>
      <c r="O253" s="188"/>
      <c r="P253" s="188"/>
      <c r="Q253" s="188"/>
      <c r="R253" s="188"/>
      <c r="S253" s="188"/>
      <c r="T253" s="18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184" t="s">
        <v>133</v>
      </c>
      <c r="AU253" s="184" t="s">
        <v>83</v>
      </c>
      <c r="AV253" s="13" t="s">
        <v>81</v>
      </c>
      <c r="AW253" s="13" t="s">
        <v>34</v>
      </c>
      <c r="AX253" s="13" t="s">
        <v>73</v>
      </c>
      <c r="AY253" s="184" t="s">
        <v>122</v>
      </c>
    </row>
    <row r="254" s="14" customFormat="1">
      <c r="A254" s="14"/>
      <c r="B254" s="190"/>
      <c r="C254" s="14"/>
      <c r="D254" s="178" t="s">
        <v>133</v>
      </c>
      <c r="E254" s="191" t="s">
        <v>3</v>
      </c>
      <c r="F254" s="192" t="s">
        <v>321</v>
      </c>
      <c r="G254" s="14"/>
      <c r="H254" s="193">
        <v>464</v>
      </c>
      <c r="I254" s="194"/>
      <c r="J254" s="14"/>
      <c r="K254" s="14"/>
      <c r="L254" s="190"/>
      <c r="M254" s="195"/>
      <c r="N254" s="196"/>
      <c r="O254" s="196"/>
      <c r="P254" s="196"/>
      <c r="Q254" s="196"/>
      <c r="R254" s="196"/>
      <c r="S254" s="196"/>
      <c r="T254" s="197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191" t="s">
        <v>133</v>
      </c>
      <c r="AU254" s="191" t="s">
        <v>83</v>
      </c>
      <c r="AV254" s="14" t="s">
        <v>83</v>
      </c>
      <c r="AW254" s="14" t="s">
        <v>34</v>
      </c>
      <c r="AX254" s="14" t="s">
        <v>73</v>
      </c>
      <c r="AY254" s="191" t="s">
        <v>122</v>
      </c>
    </row>
    <row r="255" s="13" customFormat="1">
      <c r="A255" s="13"/>
      <c r="B255" s="183"/>
      <c r="C255" s="13"/>
      <c r="D255" s="178" t="s">
        <v>133</v>
      </c>
      <c r="E255" s="184" t="s">
        <v>3</v>
      </c>
      <c r="F255" s="185" t="s">
        <v>323</v>
      </c>
      <c r="G255" s="13"/>
      <c r="H255" s="184" t="s">
        <v>3</v>
      </c>
      <c r="I255" s="186"/>
      <c r="J255" s="13"/>
      <c r="K255" s="13"/>
      <c r="L255" s="183"/>
      <c r="M255" s="187"/>
      <c r="N255" s="188"/>
      <c r="O255" s="188"/>
      <c r="P255" s="188"/>
      <c r="Q255" s="188"/>
      <c r="R255" s="188"/>
      <c r="S255" s="188"/>
      <c r="T255" s="18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84" t="s">
        <v>133</v>
      </c>
      <c r="AU255" s="184" t="s">
        <v>83</v>
      </c>
      <c r="AV255" s="13" t="s">
        <v>81</v>
      </c>
      <c r="AW255" s="13" t="s">
        <v>34</v>
      </c>
      <c r="AX255" s="13" t="s">
        <v>73</v>
      </c>
      <c r="AY255" s="184" t="s">
        <v>122</v>
      </c>
    </row>
    <row r="256" s="14" customFormat="1">
      <c r="A256" s="14"/>
      <c r="B256" s="190"/>
      <c r="C256" s="14"/>
      <c r="D256" s="178" t="s">
        <v>133</v>
      </c>
      <c r="E256" s="191" t="s">
        <v>3</v>
      </c>
      <c r="F256" s="192" t="s">
        <v>324</v>
      </c>
      <c r="G256" s="14"/>
      <c r="H256" s="193">
        <v>18.800000000000001</v>
      </c>
      <c r="I256" s="194"/>
      <c r="J256" s="14"/>
      <c r="K256" s="14"/>
      <c r="L256" s="190"/>
      <c r="M256" s="195"/>
      <c r="N256" s="196"/>
      <c r="O256" s="196"/>
      <c r="P256" s="196"/>
      <c r="Q256" s="196"/>
      <c r="R256" s="196"/>
      <c r="S256" s="196"/>
      <c r="T256" s="197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191" t="s">
        <v>133</v>
      </c>
      <c r="AU256" s="191" t="s">
        <v>83</v>
      </c>
      <c r="AV256" s="14" t="s">
        <v>83</v>
      </c>
      <c r="AW256" s="14" t="s">
        <v>34</v>
      </c>
      <c r="AX256" s="14" t="s">
        <v>73</v>
      </c>
      <c r="AY256" s="191" t="s">
        <v>122</v>
      </c>
    </row>
    <row r="257" s="13" customFormat="1">
      <c r="A257" s="13"/>
      <c r="B257" s="183"/>
      <c r="C257" s="13"/>
      <c r="D257" s="178" t="s">
        <v>133</v>
      </c>
      <c r="E257" s="184" t="s">
        <v>3</v>
      </c>
      <c r="F257" s="185" t="s">
        <v>409</v>
      </c>
      <c r="G257" s="13"/>
      <c r="H257" s="184" t="s">
        <v>3</v>
      </c>
      <c r="I257" s="186"/>
      <c r="J257" s="13"/>
      <c r="K257" s="13"/>
      <c r="L257" s="183"/>
      <c r="M257" s="187"/>
      <c r="N257" s="188"/>
      <c r="O257" s="188"/>
      <c r="P257" s="188"/>
      <c r="Q257" s="188"/>
      <c r="R257" s="188"/>
      <c r="S257" s="188"/>
      <c r="T257" s="18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184" t="s">
        <v>133</v>
      </c>
      <c r="AU257" s="184" t="s">
        <v>83</v>
      </c>
      <c r="AV257" s="13" t="s">
        <v>81</v>
      </c>
      <c r="AW257" s="13" t="s">
        <v>34</v>
      </c>
      <c r="AX257" s="13" t="s">
        <v>73</v>
      </c>
      <c r="AY257" s="184" t="s">
        <v>122</v>
      </c>
    </row>
    <row r="258" s="14" customFormat="1">
      <c r="A258" s="14"/>
      <c r="B258" s="190"/>
      <c r="C258" s="14"/>
      <c r="D258" s="178" t="s">
        <v>133</v>
      </c>
      <c r="E258" s="191" t="s">
        <v>3</v>
      </c>
      <c r="F258" s="192" t="s">
        <v>410</v>
      </c>
      <c r="G258" s="14"/>
      <c r="H258" s="193">
        <v>113.8</v>
      </c>
      <c r="I258" s="194"/>
      <c r="J258" s="14"/>
      <c r="K258" s="14"/>
      <c r="L258" s="190"/>
      <c r="M258" s="195"/>
      <c r="N258" s="196"/>
      <c r="O258" s="196"/>
      <c r="P258" s="196"/>
      <c r="Q258" s="196"/>
      <c r="R258" s="196"/>
      <c r="S258" s="196"/>
      <c r="T258" s="197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191" t="s">
        <v>133</v>
      </c>
      <c r="AU258" s="191" t="s">
        <v>83</v>
      </c>
      <c r="AV258" s="14" t="s">
        <v>83</v>
      </c>
      <c r="AW258" s="14" t="s">
        <v>34</v>
      </c>
      <c r="AX258" s="14" t="s">
        <v>73</v>
      </c>
      <c r="AY258" s="191" t="s">
        <v>122</v>
      </c>
    </row>
    <row r="259" s="15" customFormat="1">
      <c r="A259" s="15"/>
      <c r="B259" s="198"/>
      <c r="C259" s="15"/>
      <c r="D259" s="178" t="s">
        <v>133</v>
      </c>
      <c r="E259" s="199" t="s">
        <v>3</v>
      </c>
      <c r="F259" s="200" t="s">
        <v>135</v>
      </c>
      <c r="G259" s="15"/>
      <c r="H259" s="201">
        <v>596.60000000000002</v>
      </c>
      <c r="I259" s="202"/>
      <c r="J259" s="15"/>
      <c r="K259" s="15"/>
      <c r="L259" s="198"/>
      <c r="M259" s="203"/>
      <c r="N259" s="204"/>
      <c r="O259" s="204"/>
      <c r="P259" s="204"/>
      <c r="Q259" s="204"/>
      <c r="R259" s="204"/>
      <c r="S259" s="204"/>
      <c r="T259" s="205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199" t="s">
        <v>133</v>
      </c>
      <c r="AU259" s="199" t="s">
        <v>83</v>
      </c>
      <c r="AV259" s="15" t="s">
        <v>136</v>
      </c>
      <c r="AW259" s="15" t="s">
        <v>34</v>
      </c>
      <c r="AX259" s="15" t="s">
        <v>81</v>
      </c>
      <c r="AY259" s="199" t="s">
        <v>122</v>
      </c>
    </row>
    <row r="260" s="2" customFormat="1" ht="14.4" customHeight="1">
      <c r="A260" s="38"/>
      <c r="B260" s="164"/>
      <c r="C260" s="165" t="s">
        <v>411</v>
      </c>
      <c r="D260" s="165" t="s">
        <v>125</v>
      </c>
      <c r="E260" s="166" t="s">
        <v>412</v>
      </c>
      <c r="F260" s="167" t="s">
        <v>413</v>
      </c>
      <c r="G260" s="168" t="s">
        <v>221</v>
      </c>
      <c r="H260" s="169">
        <v>1200</v>
      </c>
      <c r="I260" s="170"/>
      <c r="J260" s="171">
        <f>ROUND(I260*H260,2)</f>
        <v>0</v>
      </c>
      <c r="K260" s="167" t="s">
        <v>129</v>
      </c>
      <c r="L260" s="39"/>
      <c r="M260" s="172" t="s">
        <v>3</v>
      </c>
      <c r="N260" s="173" t="s">
        <v>44</v>
      </c>
      <c r="O260" s="72"/>
      <c r="P260" s="174">
        <f>O260*H260</f>
        <v>0</v>
      </c>
      <c r="Q260" s="174">
        <v>0</v>
      </c>
      <c r="R260" s="174">
        <f>Q260*H260</f>
        <v>0</v>
      </c>
      <c r="S260" s="174">
        <v>0</v>
      </c>
      <c r="T260" s="175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176" t="s">
        <v>136</v>
      </c>
      <c r="AT260" s="176" t="s">
        <v>125</v>
      </c>
      <c r="AU260" s="176" t="s">
        <v>83</v>
      </c>
      <c r="AY260" s="19" t="s">
        <v>122</v>
      </c>
      <c r="BE260" s="177">
        <f>IF(N260="základní",J260,0)</f>
        <v>0</v>
      </c>
      <c r="BF260" s="177">
        <f>IF(N260="snížená",J260,0)</f>
        <v>0</v>
      </c>
      <c r="BG260" s="177">
        <f>IF(N260="zákl. přenesená",J260,0)</f>
        <v>0</v>
      </c>
      <c r="BH260" s="177">
        <f>IF(N260="sníž. přenesená",J260,0)</f>
        <v>0</v>
      </c>
      <c r="BI260" s="177">
        <f>IF(N260="nulová",J260,0)</f>
        <v>0</v>
      </c>
      <c r="BJ260" s="19" t="s">
        <v>81</v>
      </c>
      <c r="BK260" s="177">
        <f>ROUND(I260*H260,2)</f>
        <v>0</v>
      </c>
      <c r="BL260" s="19" t="s">
        <v>136</v>
      </c>
      <c r="BM260" s="176" t="s">
        <v>414</v>
      </c>
    </row>
    <row r="261" s="2" customFormat="1">
      <c r="A261" s="38"/>
      <c r="B261" s="39"/>
      <c r="C261" s="38"/>
      <c r="D261" s="178" t="s">
        <v>132</v>
      </c>
      <c r="E261" s="38"/>
      <c r="F261" s="179" t="s">
        <v>415</v>
      </c>
      <c r="G261" s="38"/>
      <c r="H261" s="38"/>
      <c r="I261" s="180"/>
      <c r="J261" s="38"/>
      <c r="K261" s="38"/>
      <c r="L261" s="39"/>
      <c r="M261" s="181"/>
      <c r="N261" s="182"/>
      <c r="O261" s="72"/>
      <c r="P261" s="72"/>
      <c r="Q261" s="72"/>
      <c r="R261" s="72"/>
      <c r="S261" s="72"/>
      <c r="T261" s="73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9" t="s">
        <v>132</v>
      </c>
      <c r="AU261" s="19" t="s">
        <v>83</v>
      </c>
    </row>
    <row r="262" s="13" customFormat="1">
      <c r="A262" s="13"/>
      <c r="B262" s="183"/>
      <c r="C262" s="13"/>
      <c r="D262" s="178" t="s">
        <v>133</v>
      </c>
      <c r="E262" s="184" t="s">
        <v>3</v>
      </c>
      <c r="F262" s="185" t="s">
        <v>224</v>
      </c>
      <c r="G262" s="13"/>
      <c r="H262" s="184" t="s">
        <v>3</v>
      </c>
      <c r="I262" s="186"/>
      <c r="J262" s="13"/>
      <c r="K262" s="13"/>
      <c r="L262" s="183"/>
      <c r="M262" s="187"/>
      <c r="N262" s="188"/>
      <c r="O262" s="188"/>
      <c r="P262" s="188"/>
      <c r="Q262" s="188"/>
      <c r="R262" s="188"/>
      <c r="S262" s="188"/>
      <c r="T262" s="18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184" t="s">
        <v>133</v>
      </c>
      <c r="AU262" s="184" t="s">
        <v>83</v>
      </c>
      <c r="AV262" s="13" t="s">
        <v>81</v>
      </c>
      <c r="AW262" s="13" t="s">
        <v>34</v>
      </c>
      <c r="AX262" s="13" t="s">
        <v>73</v>
      </c>
      <c r="AY262" s="184" t="s">
        <v>122</v>
      </c>
    </row>
    <row r="263" s="13" customFormat="1">
      <c r="A263" s="13"/>
      <c r="B263" s="183"/>
      <c r="C263" s="13"/>
      <c r="D263" s="178" t="s">
        <v>133</v>
      </c>
      <c r="E263" s="184" t="s">
        <v>3</v>
      </c>
      <c r="F263" s="185" t="s">
        <v>416</v>
      </c>
      <c r="G263" s="13"/>
      <c r="H263" s="184" t="s">
        <v>3</v>
      </c>
      <c r="I263" s="186"/>
      <c r="J263" s="13"/>
      <c r="K263" s="13"/>
      <c r="L263" s="183"/>
      <c r="M263" s="187"/>
      <c r="N263" s="188"/>
      <c r="O263" s="188"/>
      <c r="P263" s="188"/>
      <c r="Q263" s="188"/>
      <c r="R263" s="188"/>
      <c r="S263" s="188"/>
      <c r="T263" s="18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84" t="s">
        <v>133</v>
      </c>
      <c r="AU263" s="184" t="s">
        <v>83</v>
      </c>
      <c r="AV263" s="13" t="s">
        <v>81</v>
      </c>
      <c r="AW263" s="13" t="s">
        <v>34</v>
      </c>
      <c r="AX263" s="13" t="s">
        <v>73</v>
      </c>
      <c r="AY263" s="184" t="s">
        <v>122</v>
      </c>
    </row>
    <row r="264" s="14" customFormat="1">
      <c r="A264" s="14"/>
      <c r="B264" s="190"/>
      <c r="C264" s="14"/>
      <c r="D264" s="178" t="s">
        <v>133</v>
      </c>
      <c r="E264" s="191" t="s">
        <v>3</v>
      </c>
      <c r="F264" s="192" t="s">
        <v>417</v>
      </c>
      <c r="G264" s="14"/>
      <c r="H264" s="193">
        <v>1200</v>
      </c>
      <c r="I264" s="194"/>
      <c r="J264" s="14"/>
      <c r="K264" s="14"/>
      <c r="L264" s="190"/>
      <c r="M264" s="195"/>
      <c r="N264" s="196"/>
      <c r="O264" s="196"/>
      <c r="P264" s="196"/>
      <c r="Q264" s="196"/>
      <c r="R264" s="196"/>
      <c r="S264" s="196"/>
      <c r="T264" s="197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191" t="s">
        <v>133</v>
      </c>
      <c r="AU264" s="191" t="s">
        <v>83</v>
      </c>
      <c r="AV264" s="14" t="s">
        <v>83</v>
      </c>
      <c r="AW264" s="14" t="s">
        <v>34</v>
      </c>
      <c r="AX264" s="14" t="s">
        <v>73</v>
      </c>
      <c r="AY264" s="191" t="s">
        <v>122</v>
      </c>
    </row>
    <row r="265" s="15" customFormat="1">
      <c r="A265" s="15"/>
      <c r="B265" s="198"/>
      <c r="C265" s="15"/>
      <c r="D265" s="178" t="s">
        <v>133</v>
      </c>
      <c r="E265" s="199" t="s">
        <v>3</v>
      </c>
      <c r="F265" s="200" t="s">
        <v>135</v>
      </c>
      <c r="G265" s="15"/>
      <c r="H265" s="201">
        <v>1200</v>
      </c>
      <c r="I265" s="202"/>
      <c r="J265" s="15"/>
      <c r="K265" s="15"/>
      <c r="L265" s="198"/>
      <c r="M265" s="203"/>
      <c r="N265" s="204"/>
      <c r="O265" s="204"/>
      <c r="P265" s="204"/>
      <c r="Q265" s="204"/>
      <c r="R265" s="204"/>
      <c r="S265" s="204"/>
      <c r="T265" s="20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199" t="s">
        <v>133</v>
      </c>
      <c r="AU265" s="199" t="s">
        <v>83</v>
      </c>
      <c r="AV265" s="15" t="s">
        <v>136</v>
      </c>
      <c r="AW265" s="15" t="s">
        <v>34</v>
      </c>
      <c r="AX265" s="15" t="s">
        <v>81</v>
      </c>
      <c r="AY265" s="199" t="s">
        <v>122</v>
      </c>
    </row>
    <row r="266" s="2" customFormat="1" ht="14.4" customHeight="1">
      <c r="A266" s="38"/>
      <c r="B266" s="164"/>
      <c r="C266" s="165" t="s">
        <v>418</v>
      </c>
      <c r="D266" s="165" t="s">
        <v>125</v>
      </c>
      <c r="E266" s="166" t="s">
        <v>419</v>
      </c>
      <c r="F266" s="167" t="s">
        <v>420</v>
      </c>
      <c r="G266" s="168" t="s">
        <v>221</v>
      </c>
      <c r="H266" s="169">
        <v>464</v>
      </c>
      <c r="I266" s="170"/>
      <c r="J266" s="171">
        <f>ROUND(I266*H266,2)</f>
        <v>0</v>
      </c>
      <c r="K266" s="167" t="s">
        <v>129</v>
      </c>
      <c r="L266" s="39"/>
      <c r="M266" s="172" t="s">
        <v>3</v>
      </c>
      <c r="N266" s="173" t="s">
        <v>44</v>
      </c>
      <c r="O266" s="72"/>
      <c r="P266" s="174">
        <f>O266*H266</f>
        <v>0</v>
      </c>
      <c r="Q266" s="174">
        <v>0</v>
      </c>
      <c r="R266" s="174">
        <f>Q266*H266</f>
        <v>0</v>
      </c>
      <c r="S266" s="174">
        <v>0</v>
      </c>
      <c r="T266" s="175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176" t="s">
        <v>136</v>
      </c>
      <c r="AT266" s="176" t="s">
        <v>125</v>
      </c>
      <c r="AU266" s="176" t="s">
        <v>83</v>
      </c>
      <c r="AY266" s="19" t="s">
        <v>122</v>
      </c>
      <c r="BE266" s="177">
        <f>IF(N266="základní",J266,0)</f>
        <v>0</v>
      </c>
      <c r="BF266" s="177">
        <f>IF(N266="snížená",J266,0)</f>
        <v>0</v>
      </c>
      <c r="BG266" s="177">
        <f>IF(N266="zákl. přenesená",J266,0)</f>
        <v>0</v>
      </c>
      <c r="BH266" s="177">
        <f>IF(N266="sníž. přenesená",J266,0)</f>
        <v>0</v>
      </c>
      <c r="BI266" s="177">
        <f>IF(N266="nulová",J266,0)</f>
        <v>0</v>
      </c>
      <c r="BJ266" s="19" t="s">
        <v>81</v>
      </c>
      <c r="BK266" s="177">
        <f>ROUND(I266*H266,2)</f>
        <v>0</v>
      </c>
      <c r="BL266" s="19" t="s">
        <v>136</v>
      </c>
      <c r="BM266" s="176" t="s">
        <v>421</v>
      </c>
    </row>
    <row r="267" s="2" customFormat="1">
      <c r="A267" s="38"/>
      <c r="B267" s="39"/>
      <c r="C267" s="38"/>
      <c r="D267" s="178" t="s">
        <v>132</v>
      </c>
      <c r="E267" s="38"/>
      <c r="F267" s="179" t="s">
        <v>422</v>
      </c>
      <c r="G267" s="38"/>
      <c r="H267" s="38"/>
      <c r="I267" s="180"/>
      <c r="J267" s="38"/>
      <c r="K267" s="38"/>
      <c r="L267" s="39"/>
      <c r="M267" s="181"/>
      <c r="N267" s="182"/>
      <c r="O267" s="72"/>
      <c r="P267" s="72"/>
      <c r="Q267" s="72"/>
      <c r="R267" s="72"/>
      <c r="S267" s="72"/>
      <c r="T267" s="73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9" t="s">
        <v>132</v>
      </c>
      <c r="AU267" s="19" t="s">
        <v>83</v>
      </c>
    </row>
    <row r="268" s="13" customFormat="1">
      <c r="A268" s="13"/>
      <c r="B268" s="183"/>
      <c r="C268" s="13"/>
      <c r="D268" s="178" t="s">
        <v>133</v>
      </c>
      <c r="E268" s="184" t="s">
        <v>3</v>
      </c>
      <c r="F268" s="185" t="s">
        <v>224</v>
      </c>
      <c r="G268" s="13"/>
      <c r="H268" s="184" t="s">
        <v>3</v>
      </c>
      <c r="I268" s="186"/>
      <c r="J268" s="13"/>
      <c r="K268" s="13"/>
      <c r="L268" s="183"/>
      <c r="M268" s="187"/>
      <c r="N268" s="188"/>
      <c r="O268" s="188"/>
      <c r="P268" s="188"/>
      <c r="Q268" s="188"/>
      <c r="R268" s="188"/>
      <c r="S268" s="188"/>
      <c r="T268" s="189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184" t="s">
        <v>133</v>
      </c>
      <c r="AU268" s="184" t="s">
        <v>83</v>
      </c>
      <c r="AV268" s="13" t="s">
        <v>81</v>
      </c>
      <c r="AW268" s="13" t="s">
        <v>34</v>
      </c>
      <c r="AX268" s="13" t="s">
        <v>73</v>
      </c>
      <c r="AY268" s="184" t="s">
        <v>122</v>
      </c>
    </row>
    <row r="269" s="13" customFormat="1">
      <c r="A269" s="13"/>
      <c r="B269" s="183"/>
      <c r="C269" s="13"/>
      <c r="D269" s="178" t="s">
        <v>133</v>
      </c>
      <c r="E269" s="184" t="s">
        <v>3</v>
      </c>
      <c r="F269" s="185" t="s">
        <v>320</v>
      </c>
      <c r="G269" s="13"/>
      <c r="H269" s="184" t="s">
        <v>3</v>
      </c>
      <c r="I269" s="186"/>
      <c r="J269" s="13"/>
      <c r="K269" s="13"/>
      <c r="L269" s="183"/>
      <c r="M269" s="187"/>
      <c r="N269" s="188"/>
      <c r="O269" s="188"/>
      <c r="P269" s="188"/>
      <c r="Q269" s="188"/>
      <c r="R269" s="188"/>
      <c r="S269" s="188"/>
      <c r="T269" s="18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184" t="s">
        <v>133</v>
      </c>
      <c r="AU269" s="184" t="s">
        <v>83</v>
      </c>
      <c r="AV269" s="13" t="s">
        <v>81</v>
      </c>
      <c r="AW269" s="13" t="s">
        <v>34</v>
      </c>
      <c r="AX269" s="13" t="s">
        <v>73</v>
      </c>
      <c r="AY269" s="184" t="s">
        <v>122</v>
      </c>
    </row>
    <row r="270" s="14" customFormat="1">
      <c r="A270" s="14"/>
      <c r="B270" s="190"/>
      <c r="C270" s="14"/>
      <c r="D270" s="178" t="s">
        <v>133</v>
      </c>
      <c r="E270" s="191" t="s">
        <v>3</v>
      </c>
      <c r="F270" s="192" t="s">
        <v>321</v>
      </c>
      <c r="G270" s="14"/>
      <c r="H270" s="193">
        <v>464</v>
      </c>
      <c r="I270" s="194"/>
      <c r="J270" s="14"/>
      <c r="K270" s="14"/>
      <c r="L270" s="190"/>
      <c r="M270" s="195"/>
      <c r="N270" s="196"/>
      <c r="O270" s="196"/>
      <c r="P270" s="196"/>
      <c r="Q270" s="196"/>
      <c r="R270" s="196"/>
      <c r="S270" s="196"/>
      <c r="T270" s="197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191" t="s">
        <v>133</v>
      </c>
      <c r="AU270" s="191" t="s">
        <v>83</v>
      </c>
      <c r="AV270" s="14" t="s">
        <v>83</v>
      </c>
      <c r="AW270" s="14" t="s">
        <v>34</v>
      </c>
      <c r="AX270" s="14" t="s">
        <v>73</v>
      </c>
      <c r="AY270" s="191" t="s">
        <v>122</v>
      </c>
    </row>
    <row r="271" s="15" customFormat="1">
      <c r="A271" s="15"/>
      <c r="B271" s="198"/>
      <c r="C271" s="15"/>
      <c r="D271" s="178" t="s">
        <v>133</v>
      </c>
      <c r="E271" s="199" t="s">
        <v>3</v>
      </c>
      <c r="F271" s="200" t="s">
        <v>135</v>
      </c>
      <c r="G271" s="15"/>
      <c r="H271" s="201">
        <v>464</v>
      </c>
      <c r="I271" s="202"/>
      <c r="J271" s="15"/>
      <c r="K271" s="15"/>
      <c r="L271" s="198"/>
      <c r="M271" s="203"/>
      <c r="N271" s="204"/>
      <c r="O271" s="204"/>
      <c r="P271" s="204"/>
      <c r="Q271" s="204"/>
      <c r="R271" s="204"/>
      <c r="S271" s="204"/>
      <c r="T271" s="20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199" t="s">
        <v>133</v>
      </c>
      <c r="AU271" s="199" t="s">
        <v>83</v>
      </c>
      <c r="AV271" s="15" t="s">
        <v>136</v>
      </c>
      <c r="AW271" s="15" t="s">
        <v>34</v>
      </c>
      <c r="AX271" s="15" t="s">
        <v>81</v>
      </c>
      <c r="AY271" s="199" t="s">
        <v>122</v>
      </c>
    </row>
    <row r="272" s="2" customFormat="1" ht="14.4" customHeight="1">
      <c r="A272" s="38"/>
      <c r="B272" s="164"/>
      <c r="C272" s="165" t="s">
        <v>287</v>
      </c>
      <c r="D272" s="165" t="s">
        <v>125</v>
      </c>
      <c r="E272" s="166" t="s">
        <v>423</v>
      </c>
      <c r="F272" s="167" t="s">
        <v>424</v>
      </c>
      <c r="G272" s="168" t="s">
        <v>221</v>
      </c>
      <c r="H272" s="169">
        <v>18.800000000000001</v>
      </c>
      <c r="I272" s="170"/>
      <c r="J272" s="171">
        <f>ROUND(I272*H272,2)</f>
        <v>0</v>
      </c>
      <c r="K272" s="167" t="s">
        <v>129</v>
      </c>
      <c r="L272" s="39"/>
      <c r="M272" s="172" t="s">
        <v>3</v>
      </c>
      <c r="N272" s="173" t="s">
        <v>44</v>
      </c>
      <c r="O272" s="72"/>
      <c r="P272" s="174">
        <f>O272*H272</f>
        <v>0</v>
      </c>
      <c r="Q272" s="174">
        <v>0.084250000000000005</v>
      </c>
      <c r="R272" s="174">
        <f>Q272*H272</f>
        <v>1.5839000000000001</v>
      </c>
      <c r="S272" s="174">
        <v>0</v>
      </c>
      <c r="T272" s="175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176" t="s">
        <v>136</v>
      </c>
      <c r="AT272" s="176" t="s">
        <v>125</v>
      </c>
      <c r="AU272" s="176" t="s">
        <v>83</v>
      </c>
      <c r="AY272" s="19" t="s">
        <v>122</v>
      </c>
      <c r="BE272" s="177">
        <f>IF(N272="základní",J272,0)</f>
        <v>0</v>
      </c>
      <c r="BF272" s="177">
        <f>IF(N272="snížená",J272,0)</f>
        <v>0</v>
      </c>
      <c r="BG272" s="177">
        <f>IF(N272="zákl. přenesená",J272,0)</f>
        <v>0</v>
      </c>
      <c r="BH272" s="177">
        <f>IF(N272="sníž. přenesená",J272,0)</f>
        <v>0</v>
      </c>
      <c r="BI272" s="177">
        <f>IF(N272="nulová",J272,0)</f>
        <v>0</v>
      </c>
      <c r="BJ272" s="19" t="s">
        <v>81</v>
      </c>
      <c r="BK272" s="177">
        <f>ROUND(I272*H272,2)</f>
        <v>0</v>
      </c>
      <c r="BL272" s="19" t="s">
        <v>136</v>
      </c>
      <c r="BM272" s="176" t="s">
        <v>425</v>
      </c>
    </row>
    <row r="273" s="2" customFormat="1">
      <c r="A273" s="38"/>
      <c r="B273" s="39"/>
      <c r="C273" s="38"/>
      <c r="D273" s="178" t="s">
        <v>132</v>
      </c>
      <c r="E273" s="38"/>
      <c r="F273" s="179" t="s">
        <v>426</v>
      </c>
      <c r="G273" s="38"/>
      <c r="H273" s="38"/>
      <c r="I273" s="180"/>
      <c r="J273" s="38"/>
      <c r="K273" s="38"/>
      <c r="L273" s="39"/>
      <c r="M273" s="181"/>
      <c r="N273" s="182"/>
      <c r="O273" s="72"/>
      <c r="P273" s="72"/>
      <c r="Q273" s="72"/>
      <c r="R273" s="72"/>
      <c r="S273" s="72"/>
      <c r="T273" s="73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9" t="s">
        <v>132</v>
      </c>
      <c r="AU273" s="19" t="s">
        <v>83</v>
      </c>
    </row>
    <row r="274" s="13" customFormat="1">
      <c r="A274" s="13"/>
      <c r="B274" s="183"/>
      <c r="C274" s="13"/>
      <c r="D274" s="178" t="s">
        <v>133</v>
      </c>
      <c r="E274" s="184" t="s">
        <v>3</v>
      </c>
      <c r="F274" s="185" t="s">
        <v>224</v>
      </c>
      <c r="G274" s="13"/>
      <c r="H274" s="184" t="s">
        <v>3</v>
      </c>
      <c r="I274" s="186"/>
      <c r="J274" s="13"/>
      <c r="K274" s="13"/>
      <c r="L274" s="183"/>
      <c r="M274" s="187"/>
      <c r="N274" s="188"/>
      <c r="O274" s="188"/>
      <c r="P274" s="188"/>
      <c r="Q274" s="188"/>
      <c r="R274" s="188"/>
      <c r="S274" s="188"/>
      <c r="T274" s="18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184" t="s">
        <v>133</v>
      </c>
      <c r="AU274" s="184" t="s">
        <v>83</v>
      </c>
      <c r="AV274" s="13" t="s">
        <v>81</v>
      </c>
      <c r="AW274" s="13" t="s">
        <v>34</v>
      </c>
      <c r="AX274" s="13" t="s">
        <v>73</v>
      </c>
      <c r="AY274" s="184" t="s">
        <v>122</v>
      </c>
    </row>
    <row r="275" s="13" customFormat="1">
      <c r="A275" s="13"/>
      <c r="B275" s="183"/>
      <c r="C275" s="13"/>
      <c r="D275" s="178" t="s">
        <v>133</v>
      </c>
      <c r="E275" s="184" t="s">
        <v>3</v>
      </c>
      <c r="F275" s="185" t="s">
        <v>323</v>
      </c>
      <c r="G275" s="13"/>
      <c r="H275" s="184" t="s">
        <v>3</v>
      </c>
      <c r="I275" s="186"/>
      <c r="J275" s="13"/>
      <c r="K275" s="13"/>
      <c r="L275" s="183"/>
      <c r="M275" s="187"/>
      <c r="N275" s="188"/>
      <c r="O275" s="188"/>
      <c r="P275" s="188"/>
      <c r="Q275" s="188"/>
      <c r="R275" s="188"/>
      <c r="S275" s="188"/>
      <c r="T275" s="189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184" t="s">
        <v>133</v>
      </c>
      <c r="AU275" s="184" t="s">
        <v>83</v>
      </c>
      <c r="AV275" s="13" t="s">
        <v>81</v>
      </c>
      <c r="AW275" s="13" t="s">
        <v>34</v>
      </c>
      <c r="AX275" s="13" t="s">
        <v>73</v>
      </c>
      <c r="AY275" s="184" t="s">
        <v>122</v>
      </c>
    </row>
    <row r="276" s="14" customFormat="1">
      <c r="A276" s="14"/>
      <c r="B276" s="190"/>
      <c r="C276" s="14"/>
      <c r="D276" s="178" t="s">
        <v>133</v>
      </c>
      <c r="E276" s="191" t="s">
        <v>3</v>
      </c>
      <c r="F276" s="192" t="s">
        <v>324</v>
      </c>
      <c r="G276" s="14"/>
      <c r="H276" s="193">
        <v>18.800000000000001</v>
      </c>
      <c r="I276" s="194"/>
      <c r="J276" s="14"/>
      <c r="K276" s="14"/>
      <c r="L276" s="190"/>
      <c r="M276" s="195"/>
      <c r="N276" s="196"/>
      <c r="O276" s="196"/>
      <c r="P276" s="196"/>
      <c r="Q276" s="196"/>
      <c r="R276" s="196"/>
      <c r="S276" s="196"/>
      <c r="T276" s="197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191" t="s">
        <v>133</v>
      </c>
      <c r="AU276" s="191" t="s">
        <v>83</v>
      </c>
      <c r="AV276" s="14" t="s">
        <v>83</v>
      </c>
      <c r="AW276" s="14" t="s">
        <v>34</v>
      </c>
      <c r="AX276" s="14" t="s">
        <v>73</v>
      </c>
      <c r="AY276" s="191" t="s">
        <v>122</v>
      </c>
    </row>
    <row r="277" s="15" customFormat="1">
      <c r="A277" s="15"/>
      <c r="B277" s="198"/>
      <c r="C277" s="15"/>
      <c r="D277" s="178" t="s">
        <v>133</v>
      </c>
      <c r="E277" s="199" t="s">
        <v>3</v>
      </c>
      <c r="F277" s="200" t="s">
        <v>135</v>
      </c>
      <c r="G277" s="15"/>
      <c r="H277" s="201">
        <v>18.800000000000001</v>
      </c>
      <c r="I277" s="202"/>
      <c r="J277" s="15"/>
      <c r="K277" s="15"/>
      <c r="L277" s="198"/>
      <c r="M277" s="203"/>
      <c r="N277" s="204"/>
      <c r="O277" s="204"/>
      <c r="P277" s="204"/>
      <c r="Q277" s="204"/>
      <c r="R277" s="204"/>
      <c r="S277" s="204"/>
      <c r="T277" s="20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199" t="s">
        <v>133</v>
      </c>
      <c r="AU277" s="199" t="s">
        <v>83</v>
      </c>
      <c r="AV277" s="15" t="s">
        <v>136</v>
      </c>
      <c r="AW277" s="15" t="s">
        <v>34</v>
      </c>
      <c r="AX277" s="15" t="s">
        <v>81</v>
      </c>
      <c r="AY277" s="199" t="s">
        <v>122</v>
      </c>
    </row>
    <row r="278" s="2" customFormat="1" ht="14.4" customHeight="1">
      <c r="A278" s="38"/>
      <c r="B278" s="164"/>
      <c r="C278" s="209" t="s">
        <v>427</v>
      </c>
      <c r="D278" s="209" t="s">
        <v>304</v>
      </c>
      <c r="E278" s="210" t="s">
        <v>428</v>
      </c>
      <c r="F278" s="211" t="s">
        <v>429</v>
      </c>
      <c r="G278" s="212" t="s">
        <v>221</v>
      </c>
      <c r="H278" s="213">
        <v>18.899999999999999</v>
      </c>
      <c r="I278" s="214"/>
      <c r="J278" s="215">
        <f>ROUND(I278*H278,2)</f>
        <v>0</v>
      </c>
      <c r="K278" s="211" t="s">
        <v>129</v>
      </c>
      <c r="L278" s="216"/>
      <c r="M278" s="217" t="s">
        <v>3</v>
      </c>
      <c r="N278" s="218" t="s">
        <v>44</v>
      </c>
      <c r="O278" s="72"/>
      <c r="P278" s="174">
        <f>O278*H278</f>
        <v>0</v>
      </c>
      <c r="Q278" s="174">
        <v>0.13100000000000001</v>
      </c>
      <c r="R278" s="174">
        <f>Q278*H278</f>
        <v>2.4758999999999998</v>
      </c>
      <c r="S278" s="174">
        <v>0</v>
      </c>
      <c r="T278" s="175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176" t="s">
        <v>165</v>
      </c>
      <c r="AT278" s="176" t="s">
        <v>304</v>
      </c>
      <c r="AU278" s="176" t="s">
        <v>83</v>
      </c>
      <c r="AY278" s="19" t="s">
        <v>122</v>
      </c>
      <c r="BE278" s="177">
        <f>IF(N278="základní",J278,0)</f>
        <v>0</v>
      </c>
      <c r="BF278" s="177">
        <f>IF(N278="snížená",J278,0)</f>
        <v>0</v>
      </c>
      <c r="BG278" s="177">
        <f>IF(N278="zákl. přenesená",J278,0)</f>
        <v>0</v>
      </c>
      <c r="BH278" s="177">
        <f>IF(N278="sníž. přenesená",J278,0)</f>
        <v>0</v>
      </c>
      <c r="BI278" s="177">
        <f>IF(N278="nulová",J278,0)</f>
        <v>0</v>
      </c>
      <c r="BJ278" s="19" t="s">
        <v>81</v>
      </c>
      <c r="BK278" s="177">
        <f>ROUND(I278*H278,2)</f>
        <v>0</v>
      </c>
      <c r="BL278" s="19" t="s">
        <v>136</v>
      </c>
      <c r="BM278" s="176" t="s">
        <v>430</v>
      </c>
    </row>
    <row r="279" s="2" customFormat="1">
      <c r="A279" s="38"/>
      <c r="B279" s="39"/>
      <c r="C279" s="38"/>
      <c r="D279" s="178" t="s">
        <v>132</v>
      </c>
      <c r="E279" s="38"/>
      <c r="F279" s="179" t="s">
        <v>429</v>
      </c>
      <c r="G279" s="38"/>
      <c r="H279" s="38"/>
      <c r="I279" s="180"/>
      <c r="J279" s="38"/>
      <c r="K279" s="38"/>
      <c r="L279" s="39"/>
      <c r="M279" s="181"/>
      <c r="N279" s="182"/>
      <c r="O279" s="72"/>
      <c r="P279" s="72"/>
      <c r="Q279" s="72"/>
      <c r="R279" s="72"/>
      <c r="S279" s="72"/>
      <c r="T279" s="73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9" t="s">
        <v>132</v>
      </c>
      <c r="AU279" s="19" t="s">
        <v>83</v>
      </c>
    </row>
    <row r="280" s="14" customFormat="1">
      <c r="A280" s="14"/>
      <c r="B280" s="190"/>
      <c r="C280" s="14"/>
      <c r="D280" s="178" t="s">
        <v>133</v>
      </c>
      <c r="E280" s="191" t="s">
        <v>3</v>
      </c>
      <c r="F280" s="192" t="s">
        <v>431</v>
      </c>
      <c r="G280" s="14"/>
      <c r="H280" s="193">
        <v>18.899999999999999</v>
      </c>
      <c r="I280" s="194"/>
      <c r="J280" s="14"/>
      <c r="K280" s="14"/>
      <c r="L280" s="190"/>
      <c r="M280" s="195"/>
      <c r="N280" s="196"/>
      <c r="O280" s="196"/>
      <c r="P280" s="196"/>
      <c r="Q280" s="196"/>
      <c r="R280" s="196"/>
      <c r="S280" s="196"/>
      <c r="T280" s="197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191" t="s">
        <v>133</v>
      </c>
      <c r="AU280" s="191" t="s">
        <v>83</v>
      </c>
      <c r="AV280" s="14" t="s">
        <v>83</v>
      </c>
      <c r="AW280" s="14" t="s">
        <v>34</v>
      </c>
      <c r="AX280" s="14" t="s">
        <v>73</v>
      </c>
      <c r="AY280" s="191" t="s">
        <v>122</v>
      </c>
    </row>
    <row r="281" s="15" customFormat="1">
      <c r="A281" s="15"/>
      <c r="B281" s="198"/>
      <c r="C281" s="15"/>
      <c r="D281" s="178" t="s">
        <v>133</v>
      </c>
      <c r="E281" s="199" t="s">
        <v>3</v>
      </c>
      <c r="F281" s="200" t="s">
        <v>135</v>
      </c>
      <c r="G281" s="15"/>
      <c r="H281" s="201">
        <v>18.899999999999999</v>
      </c>
      <c r="I281" s="202"/>
      <c r="J281" s="15"/>
      <c r="K281" s="15"/>
      <c r="L281" s="198"/>
      <c r="M281" s="203"/>
      <c r="N281" s="204"/>
      <c r="O281" s="204"/>
      <c r="P281" s="204"/>
      <c r="Q281" s="204"/>
      <c r="R281" s="204"/>
      <c r="S281" s="204"/>
      <c r="T281" s="20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199" t="s">
        <v>133</v>
      </c>
      <c r="AU281" s="199" t="s">
        <v>83</v>
      </c>
      <c r="AV281" s="15" t="s">
        <v>136</v>
      </c>
      <c r="AW281" s="15" t="s">
        <v>34</v>
      </c>
      <c r="AX281" s="15" t="s">
        <v>81</v>
      </c>
      <c r="AY281" s="199" t="s">
        <v>122</v>
      </c>
    </row>
    <row r="282" s="2" customFormat="1" ht="14.4" customHeight="1">
      <c r="A282" s="38"/>
      <c r="B282" s="164"/>
      <c r="C282" s="209" t="s">
        <v>432</v>
      </c>
      <c r="D282" s="209" t="s">
        <v>304</v>
      </c>
      <c r="E282" s="210" t="s">
        <v>433</v>
      </c>
      <c r="F282" s="211" t="s">
        <v>434</v>
      </c>
      <c r="G282" s="212" t="s">
        <v>221</v>
      </c>
      <c r="H282" s="213">
        <v>0.83999999999999997</v>
      </c>
      <c r="I282" s="214"/>
      <c r="J282" s="215">
        <f>ROUND(I282*H282,2)</f>
        <v>0</v>
      </c>
      <c r="K282" s="211" t="s">
        <v>129</v>
      </c>
      <c r="L282" s="216"/>
      <c r="M282" s="217" t="s">
        <v>3</v>
      </c>
      <c r="N282" s="218" t="s">
        <v>44</v>
      </c>
      <c r="O282" s="72"/>
      <c r="P282" s="174">
        <f>O282*H282</f>
        <v>0</v>
      </c>
      <c r="Q282" s="174">
        <v>0.13100000000000001</v>
      </c>
      <c r="R282" s="174">
        <f>Q282*H282</f>
        <v>0.11004</v>
      </c>
      <c r="S282" s="174">
        <v>0</v>
      </c>
      <c r="T282" s="175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176" t="s">
        <v>165</v>
      </c>
      <c r="AT282" s="176" t="s">
        <v>304</v>
      </c>
      <c r="AU282" s="176" t="s">
        <v>83</v>
      </c>
      <c r="AY282" s="19" t="s">
        <v>122</v>
      </c>
      <c r="BE282" s="177">
        <f>IF(N282="základní",J282,0)</f>
        <v>0</v>
      </c>
      <c r="BF282" s="177">
        <f>IF(N282="snížená",J282,0)</f>
        <v>0</v>
      </c>
      <c r="BG282" s="177">
        <f>IF(N282="zákl. přenesená",J282,0)</f>
        <v>0</v>
      </c>
      <c r="BH282" s="177">
        <f>IF(N282="sníž. přenesená",J282,0)</f>
        <v>0</v>
      </c>
      <c r="BI282" s="177">
        <f>IF(N282="nulová",J282,0)</f>
        <v>0</v>
      </c>
      <c r="BJ282" s="19" t="s">
        <v>81</v>
      </c>
      <c r="BK282" s="177">
        <f>ROUND(I282*H282,2)</f>
        <v>0</v>
      </c>
      <c r="BL282" s="19" t="s">
        <v>136</v>
      </c>
      <c r="BM282" s="176" t="s">
        <v>435</v>
      </c>
    </row>
    <row r="283" s="2" customFormat="1">
      <c r="A283" s="38"/>
      <c r="B283" s="39"/>
      <c r="C283" s="38"/>
      <c r="D283" s="178" t="s">
        <v>132</v>
      </c>
      <c r="E283" s="38"/>
      <c r="F283" s="179" t="s">
        <v>434</v>
      </c>
      <c r="G283" s="38"/>
      <c r="H283" s="38"/>
      <c r="I283" s="180"/>
      <c r="J283" s="38"/>
      <c r="K283" s="38"/>
      <c r="L283" s="39"/>
      <c r="M283" s="181"/>
      <c r="N283" s="182"/>
      <c r="O283" s="72"/>
      <c r="P283" s="72"/>
      <c r="Q283" s="72"/>
      <c r="R283" s="72"/>
      <c r="S283" s="72"/>
      <c r="T283" s="73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9" t="s">
        <v>132</v>
      </c>
      <c r="AU283" s="19" t="s">
        <v>83</v>
      </c>
    </row>
    <row r="284" s="14" customFormat="1">
      <c r="A284" s="14"/>
      <c r="B284" s="190"/>
      <c r="C284" s="14"/>
      <c r="D284" s="178" t="s">
        <v>133</v>
      </c>
      <c r="E284" s="191" t="s">
        <v>3</v>
      </c>
      <c r="F284" s="192" t="s">
        <v>436</v>
      </c>
      <c r="G284" s="14"/>
      <c r="H284" s="193">
        <v>0.83999999999999997</v>
      </c>
      <c r="I284" s="194"/>
      <c r="J284" s="14"/>
      <c r="K284" s="14"/>
      <c r="L284" s="190"/>
      <c r="M284" s="195"/>
      <c r="N284" s="196"/>
      <c r="O284" s="196"/>
      <c r="P284" s="196"/>
      <c r="Q284" s="196"/>
      <c r="R284" s="196"/>
      <c r="S284" s="196"/>
      <c r="T284" s="197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191" t="s">
        <v>133</v>
      </c>
      <c r="AU284" s="191" t="s">
        <v>83</v>
      </c>
      <c r="AV284" s="14" t="s">
        <v>83</v>
      </c>
      <c r="AW284" s="14" t="s">
        <v>34</v>
      </c>
      <c r="AX284" s="14" t="s">
        <v>73</v>
      </c>
      <c r="AY284" s="191" t="s">
        <v>122</v>
      </c>
    </row>
    <row r="285" s="15" customFormat="1">
      <c r="A285" s="15"/>
      <c r="B285" s="198"/>
      <c r="C285" s="15"/>
      <c r="D285" s="178" t="s">
        <v>133</v>
      </c>
      <c r="E285" s="199" t="s">
        <v>3</v>
      </c>
      <c r="F285" s="200" t="s">
        <v>135</v>
      </c>
      <c r="G285" s="15"/>
      <c r="H285" s="201">
        <v>0.83999999999999997</v>
      </c>
      <c r="I285" s="202"/>
      <c r="J285" s="15"/>
      <c r="K285" s="15"/>
      <c r="L285" s="198"/>
      <c r="M285" s="203"/>
      <c r="N285" s="204"/>
      <c r="O285" s="204"/>
      <c r="P285" s="204"/>
      <c r="Q285" s="204"/>
      <c r="R285" s="204"/>
      <c r="S285" s="204"/>
      <c r="T285" s="20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199" t="s">
        <v>133</v>
      </c>
      <c r="AU285" s="199" t="s">
        <v>83</v>
      </c>
      <c r="AV285" s="15" t="s">
        <v>136</v>
      </c>
      <c r="AW285" s="15" t="s">
        <v>34</v>
      </c>
      <c r="AX285" s="15" t="s">
        <v>81</v>
      </c>
      <c r="AY285" s="199" t="s">
        <v>122</v>
      </c>
    </row>
    <row r="286" s="2" customFormat="1" ht="14.4" customHeight="1">
      <c r="A286" s="38"/>
      <c r="B286" s="164"/>
      <c r="C286" s="165" t="s">
        <v>437</v>
      </c>
      <c r="D286" s="165" t="s">
        <v>125</v>
      </c>
      <c r="E286" s="166" t="s">
        <v>438</v>
      </c>
      <c r="F286" s="167" t="s">
        <v>439</v>
      </c>
      <c r="G286" s="168" t="s">
        <v>221</v>
      </c>
      <c r="H286" s="169">
        <v>464</v>
      </c>
      <c r="I286" s="170"/>
      <c r="J286" s="171">
        <f>ROUND(I286*H286,2)</f>
        <v>0</v>
      </c>
      <c r="K286" s="167" t="s">
        <v>129</v>
      </c>
      <c r="L286" s="39"/>
      <c r="M286" s="172" t="s">
        <v>3</v>
      </c>
      <c r="N286" s="173" t="s">
        <v>44</v>
      </c>
      <c r="O286" s="72"/>
      <c r="P286" s="174">
        <f>O286*H286</f>
        <v>0</v>
      </c>
      <c r="Q286" s="174">
        <v>0.10362</v>
      </c>
      <c r="R286" s="174">
        <f>Q286*H286</f>
        <v>48.079680000000003</v>
      </c>
      <c r="S286" s="174">
        <v>0</v>
      </c>
      <c r="T286" s="175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176" t="s">
        <v>136</v>
      </c>
      <c r="AT286" s="176" t="s">
        <v>125</v>
      </c>
      <c r="AU286" s="176" t="s">
        <v>83</v>
      </c>
      <c r="AY286" s="19" t="s">
        <v>122</v>
      </c>
      <c r="BE286" s="177">
        <f>IF(N286="základní",J286,0)</f>
        <v>0</v>
      </c>
      <c r="BF286" s="177">
        <f>IF(N286="snížená",J286,0)</f>
        <v>0</v>
      </c>
      <c r="BG286" s="177">
        <f>IF(N286="zákl. přenesená",J286,0)</f>
        <v>0</v>
      </c>
      <c r="BH286" s="177">
        <f>IF(N286="sníž. přenesená",J286,0)</f>
        <v>0</v>
      </c>
      <c r="BI286" s="177">
        <f>IF(N286="nulová",J286,0)</f>
        <v>0</v>
      </c>
      <c r="BJ286" s="19" t="s">
        <v>81</v>
      </c>
      <c r="BK286" s="177">
        <f>ROUND(I286*H286,2)</f>
        <v>0</v>
      </c>
      <c r="BL286" s="19" t="s">
        <v>136</v>
      </c>
      <c r="BM286" s="176" t="s">
        <v>440</v>
      </c>
    </row>
    <row r="287" s="2" customFormat="1">
      <c r="A287" s="38"/>
      <c r="B287" s="39"/>
      <c r="C287" s="38"/>
      <c r="D287" s="178" t="s">
        <v>132</v>
      </c>
      <c r="E287" s="38"/>
      <c r="F287" s="179" t="s">
        <v>441</v>
      </c>
      <c r="G287" s="38"/>
      <c r="H287" s="38"/>
      <c r="I287" s="180"/>
      <c r="J287" s="38"/>
      <c r="K287" s="38"/>
      <c r="L287" s="39"/>
      <c r="M287" s="181"/>
      <c r="N287" s="182"/>
      <c r="O287" s="72"/>
      <c r="P287" s="72"/>
      <c r="Q287" s="72"/>
      <c r="R287" s="72"/>
      <c r="S287" s="72"/>
      <c r="T287" s="73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9" t="s">
        <v>132</v>
      </c>
      <c r="AU287" s="19" t="s">
        <v>83</v>
      </c>
    </row>
    <row r="288" s="13" customFormat="1">
      <c r="A288" s="13"/>
      <c r="B288" s="183"/>
      <c r="C288" s="13"/>
      <c r="D288" s="178" t="s">
        <v>133</v>
      </c>
      <c r="E288" s="184" t="s">
        <v>3</v>
      </c>
      <c r="F288" s="185" t="s">
        <v>224</v>
      </c>
      <c r="G288" s="13"/>
      <c r="H288" s="184" t="s">
        <v>3</v>
      </c>
      <c r="I288" s="186"/>
      <c r="J288" s="13"/>
      <c r="K288" s="13"/>
      <c r="L288" s="183"/>
      <c r="M288" s="187"/>
      <c r="N288" s="188"/>
      <c r="O288" s="188"/>
      <c r="P288" s="188"/>
      <c r="Q288" s="188"/>
      <c r="R288" s="188"/>
      <c r="S288" s="188"/>
      <c r="T288" s="189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184" t="s">
        <v>133</v>
      </c>
      <c r="AU288" s="184" t="s">
        <v>83</v>
      </c>
      <c r="AV288" s="13" t="s">
        <v>81</v>
      </c>
      <c r="AW288" s="13" t="s">
        <v>34</v>
      </c>
      <c r="AX288" s="13" t="s">
        <v>73</v>
      </c>
      <c r="AY288" s="184" t="s">
        <v>122</v>
      </c>
    </row>
    <row r="289" s="13" customFormat="1">
      <c r="A289" s="13"/>
      <c r="B289" s="183"/>
      <c r="C289" s="13"/>
      <c r="D289" s="178" t="s">
        <v>133</v>
      </c>
      <c r="E289" s="184" t="s">
        <v>3</v>
      </c>
      <c r="F289" s="185" t="s">
        <v>320</v>
      </c>
      <c r="G289" s="13"/>
      <c r="H289" s="184" t="s">
        <v>3</v>
      </c>
      <c r="I289" s="186"/>
      <c r="J289" s="13"/>
      <c r="K289" s="13"/>
      <c r="L289" s="183"/>
      <c r="M289" s="187"/>
      <c r="N289" s="188"/>
      <c r="O289" s="188"/>
      <c r="P289" s="188"/>
      <c r="Q289" s="188"/>
      <c r="R289" s="188"/>
      <c r="S289" s="188"/>
      <c r="T289" s="189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184" t="s">
        <v>133</v>
      </c>
      <c r="AU289" s="184" t="s">
        <v>83</v>
      </c>
      <c r="AV289" s="13" t="s">
        <v>81</v>
      </c>
      <c r="AW289" s="13" t="s">
        <v>34</v>
      </c>
      <c r="AX289" s="13" t="s">
        <v>73</v>
      </c>
      <c r="AY289" s="184" t="s">
        <v>122</v>
      </c>
    </row>
    <row r="290" s="14" customFormat="1">
      <c r="A290" s="14"/>
      <c r="B290" s="190"/>
      <c r="C290" s="14"/>
      <c r="D290" s="178" t="s">
        <v>133</v>
      </c>
      <c r="E290" s="191" t="s">
        <v>3</v>
      </c>
      <c r="F290" s="192" t="s">
        <v>321</v>
      </c>
      <c r="G290" s="14"/>
      <c r="H290" s="193">
        <v>464</v>
      </c>
      <c r="I290" s="194"/>
      <c r="J290" s="14"/>
      <c r="K290" s="14"/>
      <c r="L290" s="190"/>
      <c r="M290" s="195"/>
      <c r="N290" s="196"/>
      <c r="O290" s="196"/>
      <c r="P290" s="196"/>
      <c r="Q290" s="196"/>
      <c r="R290" s="196"/>
      <c r="S290" s="196"/>
      <c r="T290" s="197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191" t="s">
        <v>133</v>
      </c>
      <c r="AU290" s="191" t="s">
        <v>83</v>
      </c>
      <c r="AV290" s="14" t="s">
        <v>83</v>
      </c>
      <c r="AW290" s="14" t="s">
        <v>34</v>
      </c>
      <c r="AX290" s="14" t="s">
        <v>73</v>
      </c>
      <c r="AY290" s="191" t="s">
        <v>122</v>
      </c>
    </row>
    <row r="291" s="15" customFormat="1">
      <c r="A291" s="15"/>
      <c r="B291" s="198"/>
      <c r="C291" s="15"/>
      <c r="D291" s="178" t="s">
        <v>133</v>
      </c>
      <c r="E291" s="199" t="s">
        <v>3</v>
      </c>
      <c r="F291" s="200" t="s">
        <v>135</v>
      </c>
      <c r="G291" s="15"/>
      <c r="H291" s="201">
        <v>464</v>
      </c>
      <c r="I291" s="202"/>
      <c r="J291" s="15"/>
      <c r="K291" s="15"/>
      <c r="L291" s="198"/>
      <c r="M291" s="203"/>
      <c r="N291" s="204"/>
      <c r="O291" s="204"/>
      <c r="P291" s="204"/>
      <c r="Q291" s="204"/>
      <c r="R291" s="204"/>
      <c r="S291" s="204"/>
      <c r="T291" s="20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199" t="s">
        <v>133</v>
      </c>
      <c r="AU291" s="199" t="s">
        <v>83</v>
      </c>
      <c r="AV291" s="15" t="s">
        <v>136</v>
      </c>
      <c r="AW291" s="15" t="s">
        <v>34</v>
      </c>
      <c r="AX291" s="15" t="s">
        <v>81</v>
      </c>
      <c r="AY291" s="199" t="s">
        <v>122</v>
      </c>
    </row>
    <row r="292" s="2" customFormat="1" ht="14.4" customHeight="1">
      <c r="A292" s="38"/>
      <c r="B292" s="164"/>
      <c r="C292" s="209" t="s">
        <v>442</v>
      </c>
      <c r="D292" s="209" t="s">
        <v>304</v>
      </c>
      <c r="E292" s="210" t="s">
        <v>443</v>
      </c>
      <c r="F292" s="211" t="s">
        <v>444</v>
      </c>
      <c r="G292" s="212" t="s">
        <v>221</v>
      </c>
      <c r="H292" s="213">
        <v>477.75</v>
      </c>
      <c r="I292" s="214"/>
      <c r="J292" s="215">
        <f>ROUND(I292*H292,2)</f>
        <v>0</v>
      </c>
      <c r="K292" s="211" t="s">
        <v>129</v>
      </c>
      <c r="L292" s="216"/>
      <c r="M292" s="217" t="s">
        <v>3</v>
      </c>
      <c r="N292" s="218" t="s">
        <v>44</v>
      </c>
      <c r="O292" s="72"/>
      <c r="P292" s="174">
        <f>O292*H292</f>
        <v>0</v>
      </c>
      <c r="Q292" s="174">
        <v>0.17599999999999999</v>
      </c>
      <c r="R292" s="174">
        <f>Q292*H292</f>
        <v>84.083999999999989</v>
      </c>
      <c r="S292" s="174">
        <v>0</v>
      </c>
      <c r="T292" s="175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176" t="s">
        <v>165</v>
      </c>
      <c r="AT292" s="176" t="s">
        <v>304</v>
      </c>
      <c r="AU292" s="176" t="s">
        <v>83</v>
      </c>
      <c r="AY292" s="19" t="s">
        <v>122</v>
      </c>
      <c r="BE292" s="177">
        <f>IF(N292="základní",J292,0)</f>
        <v>0</v>
      </c>
      <c r="BF292" s="177">
        <f>IF(N292="snížená",J292,0)</f>
        <v>0</v>
      </c>
      <c r="BG292" s="177">
        <f>IF(N292="zákl. přenesená",J292,0)</f>
        <v>0</v>
      </c>
      <c r="BH292" s="177">
        <f>IF(N292="sníž. přenesená",J292,0)</f>
        <v>0</v>
      </c>
      <c r="BI292" s="177">
        <f>IF(N292="nulová",J292,0)</f>
        <v>0</v>
      </c>
      <c r="BJ292" s="19" t="s">
        <v>81</v>
      </c>
      <c r="BK292" s="177">
        <f>ROUND(I292*H292,2)</f>
        <v>0</v>
      </c>
      <c r="BL292" s="19" t="s">
        <v>136</v>
      </c>
      <c r="BM292" s="176" t="s">
        <v>445</v>
      </c>
    </row>
    <row r="293" s="2" customFormat="1">
      <c r="A293" s="38"/>
      <c r="B293" s="39"/>
      <c r="C293" s="38"/>
      <c r="D293" s="178" t="s">
        <v>132</v>
      </c>
      <c r="E293" s="38"/>
      <c r="F293" s="179" t="s">
        <v>444</v>
      </c>
      <c r="G293" s="38"/>
      <c r="H293" s="38"/>
      <c r="I293" s="180"/>
      <c r="J293" s="38"/>
      <c r="K293" s="38"/>
      <c r="L293" s="39"/>
      <c r="M293" s="181"/>
      <c r="N293" s="182"/>
      <c r="O293" s="72"/>
      <c r="P293" s="72"/>
      <c r="Q293" s="72"/>
      <c r="R293" s="72"/>
      <c r="S293" s="72"/>
      <c r="T293" s="73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9" t="s">
        <v>132</v>
      </c>
      <c r="AU293" s="19" t="s">
        <v>83</v>
      </c>
    </row>
    <row r="294" s="14" customFormat="1">
      <c r="A294" s="14"/>
      <c r="B294" s="190"/>
      <c r="C294" s="14"/>
      <c r="D294" s="178" t="s">
        <v>133</v>
      </c>
      <c r="E294" s="191" t="s">
        <v>3</v>
      </c>
      <c r="F294" s="192" t="s">
        <v>446</v>
      </c>
      <c r="G294" s="14"/>
      <c r="H294" s="193">
        <v>477.75</v>
      </c>
      <c r="I294" s="194"/>
      <c r="J294" s="14"/>
      <c r="K294" s="14"/>
      <c r="L294" s="190"/>
      <c r="M294" s="195"/>
      <c r="N294" s="196"/>
      <c r="O294" s="196"/>
      <c r="P294" s="196"/>
      <c r="Q294" s="196"/>
      <c r="R294" s="196"/>
      <c r="S294" s="196"/>
      <c r="T294" s="197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191" t="s">
        <v>133</v>
      </c>
      <c r="AU294" s="191" t="s">
        <v>83</v>
      </c>
      <c r="AV294" s="14" t="s">
        <v>83</v>
      </c>
      <c r="AW294" s="14" t="s">
        <v>34</v>
      </c>
      <c r="AX294" s="14" t="s">
        <v>73</v>
      </c>
      <c r="AY294" s="191" t="s">
        <v>122</v>
      </c>
    </row>
    <row r="295" s="15" customFormat="1">
      <c r="A295" s="15"/>
      <c r="B295" s="198"/>
      <c r="C295" s="15"/>
      <c r="D295" s="178" t="s">
        <v>133</v>
      </c>
      <c r="E295" s="199" t="s">
        <v>3</v>
      </c>
      <c r="F295" s="200" t="s">
        <v>135</v>
      </c>
      <c r="G295" s="15"/>
      <c r="H295" s="201">
        <v>477.75</v>
      </c>
      <c r="I295" s="202"/>
      <c r="J295" s="15"/>
      <c r="K295" s="15"/>
      <c r="L295" s="198"/>
      <c r="M295" s="203"/>
      <c r="N295" s="204"/>
      <c r="O295" s="204"/>
      <c r="P295" s="204"/>
      <c r="Q295" s="204"/>
      <c r="R295" s="204"/>
      <c r="S295" s="204"/>
      <c r="T295" s="20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199" t="s">
        <v>133</v>
      </c>
      <c r="AU295" s="199" t="s">
        <v>83</v>
      </c>
      <c r="AV295" s="15" t="s">
        <v>136</v>
      </c>
      <c r="AW295" s="15" t="s">
        <v>34</v>
      </c>
      <c r="AX295" s="15" t="s">
        <v>81</v>
      </c>
      <c r="AY295" s="199" t="s">
        <v>122</v>
      </c>
    </row>
    <row r="296" s="2" customFormat="1" ht="14.4" customHeight="1">
      <c r="A296" s="38"/>
      <c r="B296" s="164"/>
      <c r="C296" s="209" t="s">
        <v>447</v>
      </c>
      <c r="D296" s="209" t="s">
        <v>304</v>
      </c>
      <c r="E296" s="210" t="s">
        <v>448</v>
      </c>
      <c r="F296" s="211" t="s">
        <v>449</v>
      </c>
      <c r="G296" s="212" t="s">
        <v>221</v>
      </c>
      <c r="H296" s="213">
        <v>9.4499999999999993</v>
      </c>
      <c r="I296" s="214"/>
      <c r="J296" s="215">
        <f>ROUND(I296*H296,2)</f>
        <v>0</v>
      </c>
      <c r="K296" s="211" t="s">
        <v>129</v>
      </c>
      <c r="L296" s="216"/>
      <c r="M296" s="217" t="s">
        <v>3</v>
      </c>
      <c r="N296" s="218" t="s">
        <v>44</v>
      </c>
      <c r="O296" s="72"/>
      <c r="P296" s="174">
        <f>O296*H296</f>
        <v>0</v>
      </c>
      <c r="Q296" s="174">
        <v>0.17599999999999999</v>
      </c>
      <c r="R296" s="174">
        <f>Q296*H296</f>
        <v>1.6631999999999998</v>
      </c>
      <c r="S296" s="174">
        <v>0</v>
      </c>
      <c r="T296" s="175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176" t="s">
        <v>165</v>
      </c>
      <c r="AT296" s="176" t="s">
        <v>304</v>
      </c>
      <c r="AU296" s="176" t="s">
        <v>83</v>
      </c>
      <c r="AY296" s="19" t="s">
        <v>122</v>
      </c>
      <c r="BE296" s="177">
        <f>IF(N296="základní",J296,0)</f>
        <v>0</v>
      </c>
      <c r="BF296" s="177">
        <f>IF(N296="snížená",J296,0)</f>
        <v>0</v>
      </c>
      <c r="BG296" s="177">
        <f>IF(N296="zákl. přenesená",J296,0)</f>
        <v>0</v>
      </c>
      <c r="BH296" s="177">
        <f>IF(N296="sníž. přenesená",J296,0)</f>
        <v>0</v>
      </c>
      <c r="BI296" s="177">
        <f>IF(N296="nulová",J296,0)</f>
        <v>0</v>
      </c>
      <c r="BJ296" s="19" t="s">
        <v>81</v>
      </c>
      <c r="BK296" s="177">
        <f>ROUND(I296*H296,2)</f>
        <v>0</v>
      </c>
      <c r="BL296" s="19" t="s">
        <v>136</v>
      </c>
      <c r="BM296" s="176" t="s">
        <v>450</v>
      </c>
    </row>
    <row r="297" s="2" customFormat="1">
      <c r="A297" s="38"/>
      <c r="B297" s="39"/>
      <c r="C297" s="38"/>
      <c r="D297" s="178" t="s">
        <v>132</v>
      </c>
      <c r="E297" s="38"/>
      <c r="F297" s="179" t="s">
        <v>449</v>
      </c>
      <c r="G297" s="38"/>
      <c r="H297" s="38"/>
      <c r="I297" s="180"/>
      <c r="J297" s="38"/>
      <c r="K297" s="38"/>
      <c r="L297" s="39"/>
      <c r="M297" s="181"/>
      <c r="N297" s="182"/>
      <c r="O297" s="72"/>
      <c r="P297" s="72"/>
      <c r="Q297" s="72"/>
      <c r="R297" s="72"/>
      <c r="S297" s="72"/>
      <c r="T297" s="73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9" t="s">
        <v>132</v>
      </c>
      <c r="AU297" s="19" t="s">
        <v>83</v>
      </c>
    </row>
    <row r="298" s="13" customFormat="1">
      <c r="A298" s="13"/>
      <c r="B298" s="183"/>
      <c r="C298" s="13"/>
      <c r="D298" s="178" t="s">
        <v>133</v>
      </c>
      <c r="E298" s="184" t="s">
        <v>3</v>
      </c>
      <c r="F298" s="185" t="s">
        <v>224</v>
      </c>
      <c r="G298" s="13"/>
      <c r="H298" s="184" t="s">
        <v>3</v>
      </c>
      <c r="I298" s="186"/>
      <c r="J298" s="13"/>
      <c r="K298" s="13"/>
      <c r="L298" s="183"/>
      <c r="M298" s="187"/>
      <c r="N298" s="188"/>
      <c r="O298" s="188"/>
      <c r="P298" s="188"/>
      <c r="Q298" s="188"/>
      <c r="R298" s="188"/>
      <c r="S298" s="188"/>
      <c r="T298" s="189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184" t="s">
        <v>133</v>
      </c>
      <c r="AU298" s="184" t="s">
        <v>83</v>
      </c>
      <c r="AV298" s="13" t="s">
        <v>81</v>
      </c>
      <c r="AW298" s="13" t="s">
        <v>34</v>
      </c>
      <c r="AX298" s="13" t="s">
        <v>73</v>
      </c>
      <c r="AY298" s="184" t="s">
        <v>122</v>
      </c>
    </row>
    <row r="299" s="13" customFormat="1">
      <c r="A299" s="13"/>
      <c r="B299" s="183"/>
      <c r="C299" s="13"/>
      <c r="D299" s="178" t="s">
        <v>133</v>
      </c>
      <c r="E299" s="184" t="s">
        <v>3</v>
      </c>
      <c r="F299" s="185" t="s">
        <v>451</v>
      </c>
      <c r="G299" s="13"/>
      <c r="H299" s="184" t="s">
        <v>3</v>
      </c>
      <c r="I299" s="186"/>
      <c r="J299" s="13"/>
      <c r="K299" s="13"/>
      <c r="L299" s="183"/>
      <c r="M299" s="187"/>
      <c r="N299" s="188"/>
      <c r="O299" s="188"/>
      <c r="P299" s="188"/>
      <c r="Q299" s="188"/>
      <c r="R299" s="188"/>
      <c r="S299" s="188"/>
      <c r="T299" s="189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184" t="s">
        <v>133</v>
      </c>
      <c r="AU299" s="184" t="s">
        <v>83</v>
      </c>
      <c r="AV299" s="13" t="s">
        <v>81</v>
      </c>
      <c r="AW299" s="13" t="s">
        <v>34</v>
      </c>
      <c r="AX299" s="13" t="s">
        <v>73</v>
      </c>
      <c r="AY299" s="184" t="s">
        <v>122</v>
      </c>
    </row>
    <row r="300" s="14" customFormat="1">
      <c r="A300" s="14"/>
      <c r="B300" s="190"/>
      <c r="C300" s="14"/>
      <c r="D300" s="178" t="s">
        <v>133</v>
      </c>
      <c r="E300" s="191" t="s">
        <v>3</v>
      </c>
      <c r="F300" s="192" t="s">
        <v>452</v>
      </c>
      <c r="G300" s="14"/>
      <c r="H300" s="193">
        <v>9.4499999999999993</v>
      </c>
      <c r="I300" s="194"/>
      <c r="J300" s="14"/>
      <c r="K300" s="14"/>
      <c r="L300" s="190"/>
      <c r="M300" s="195"/>
      <c r="N300" s="196"/>
      <c r="O300" s="196"/>
      <c r="P300" s="196"/>
      <c r="Q300" s="196"/>
      <c r="R300" s="196"/>
      <c r="S300" s="196"/>
      <c r="T300" s="197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191" t="s">
        <v>133</v>
      </c>
      <c r="AU300" s="191" t="s">
        <v>83</v>
      </c>
      <c r="AV300" s="14" t="s">
        <v>83</v>
      </c>
      <c r="AW300" s="14" t="s">
        <v>34</v>
      </c>
      <c r="AX300" s="14" t="s">
        <v>73</v>
      </c>
      <c r="AY300" s="191" t="s">
        <v>122</v>
      </c>
    </row>
    <row r="301" s="15" customFormat="1">
      <c r="A301" s="15"/>
      <c r="B301" s="198"/>
      <c r="C301" s="15"/>
      <c r="D301" s="178" t="s">
        <v>133</v>
      </c>
      <c r="E301" s="199" t="s">
        <v>3</v>
      </c>
      <c r="F301" s="200" t="s">
        <v>135</v>
      </c>
      <c r="G301" s="15"/>
      <c r="H301" s="201">
        <v>9.4499999999999993</v>
      </c>
      <c r="I301" s="202"/>
      <c r="J301" s="15"/>
      <c r="K301" s="15"/>
      <c r="L301" s="198"/>
      <c r="M301" s="203"/>
      <c r="N301" s="204"/>
      <c r="O301" s="204"/>
      <c r="P301" s="204"/>
      <c r="Q301" s="204"/>
      <c r="R301" s="204"/>
      <c r="S301" s="204"/>
      <c r="T301" s="20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199" t="s">
        <v>133</v>
      </c>
      <c r="AU301" s="199" t="s">
        <v>83</v>
      </c>
      <c r="AV301" s="15" t="s">
        <v>136</v>
      </c>
      <c r="AW301" s="15" t="s">
        <v>34</v>
      </c>
      <c r="AX301" s="15" t="s">
        <v>81</v>
      </c>
      <c r="AY301" s="199" t="s">
        <v>122</v>
      </c>
    </row>
    <row r="302" s="12" customFormat="1" ht="22.8" customHeight="1">
      <c r="A302" s="12"/>
      <c r="B302" s="151"/>
      <c r="C302" s="12"/>
      <c r="D302" s="152" t="s">
        <v>72</v>
      </c>
      <c r="E302" s="162" t="s">
        <v>165</v>
      </c>
      <c r="F302" s="162" t="s">
        <v>453</v>
      </c>
      <c r="G302" s="12"/>
      <c r="H302" s="12"/>
      <c r="I302" s="154"/>
      <c r="J302" s="163">
        <f>BK302</f>
        <v>0</v>
      </c>
      <c r="K302" s="12"/>
      <c r="L302" s="151"/>
      <c r="M302" s="156"/>
      <c r="N302" s="157"/>
      <c r="O302" s="157"/>
      <c r="P302" s="158">
        <f>SUM(P303:P304)</f>
        <v>0</v>
      </c>
      <c r="Q302" s="157"/>
      <c r="R302" s="158">
        <f>SUM(R303:R304)</f>
        <v>0.42080000000000001</v>
      </c>
      <c r="S302" s="157"/>
      <c r="T302" s="159">
        <f>SUM(T303:T304)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152" t="s">
        <v>81</v>
      </c>
      <c r="AT302" s="160" t="s">
        <v>72</v>
      </c>
      <c r="AU302" s="160" t="s">
        <v>81</v>
      </c>
      <c r="AY302" s="152" t="s">
        <v>122</v>
      </c>
      <c r="BK302" s="161">
        <f>SUM(BK303:BK304)</f>
        <v>0</v>
      </c>
    </row>
    <row r="303" s="2" customFormat="1" ht="14.4" customHeight="1">
      <c r="A303" s="38"/>
      <c r="B303" s="164"/>
      <c r="C303" s="165" t="s">
        <v>454</v>
      </c>
      <c r="D303" s="165" t="s">
        <v>125</v>
      </c>
      <c r="E303" s="166" t="s">
        <v>455</v>
      </c>
      <c r="F303" s="167" t="s">
        <v>456</v>
      </c>
      <c r="G303" s="168" t="s">
        <v>337</v>
      </c>
      <c r="H303" s="169">
        <v>1</v>
      </c>
      <c r="I303" s="170"/>
      <c r="J303" s="171">
        <f>ROUND(I303*H303,2)</f>
        <v>0</v>
      </c>
      <c r="K303" s="167" t="s">
        <v>129</v>
      </c>
      <c r="L303" s="39"/>
      <c r="M303" s="172" t="s">
        <v>3</v>
      </c>
      <c r="N303" s="173" t="s">
        <v>44</v>
      </c>
      <c r="O303" s="72"/>
      <c r="P303" s="174">
        <f>O303*H303</f>
        <v>0</v>
      </c>
      <c r="Q303" s="174">
        <v>0.42080000000000001</v>
      </c>
      <c r="R303" s="174">
        <f>Q303*H303</f>
        <v>0.42080000000000001</v>
      </c>
      <c r="S303" s="174">
        <v>0</v>
      </c>
      <c r="T303" s="175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176" t="s">
        <v>136</v>
      </c>
      <c r="AT303" s="176" t="s">
        <v>125</v>
      </c>
      <c r="AU303" s="176" t="s">
        <v>83</v>
      </c>
      <c r="AY303" s="19" t="s">
        <v>122</v>
      </c>
      <c r="BE303" s="177">
        <f>IF(N303="základní",J303,0)</f>
        <v>0</v>
      </c>
      <c r="BF303" s="177">
        <f>IF(N303="snížená",J303,0)</f>
        <v>0</v>
      </c>
      <c r="BG303" s="177">
        <f>IF(N303="zákl. přenesená",J303,0)</f>
        <v>0</v>
      </c>
      <c r="BH303" s="177">
        <f>IF(N303="sníž. přenesená",J303,0)</f>
        <v>0</v>
      </c>
      <c r="BI303" s="177">
        <f>IF(N303="nulová",J303,0)</f>
        <v>0</v>
      </c>
      <c r="BJ303" s="19" t="s">
        <v>81</v>
      </c>
      <c r="BK303" s="177">
        <f>ROUND(I303*H303,2)</f>
        <v>0</v>
      </c>
      <c r="BL303" s="19" t="s">
        <v>136</v>
      </c>
      <c r="BM303" s="176" t="s">
        <v>457</v>
      </c>
    </row>
    <row r="304" s="2" customFormat="1">
      <c r="A304" s="38"/>
      <c r="B304" s="39"/>
      <c r="C304" s="38"/>
      <c r="D304" s="178" t="s">
        <v>132</v>
      </c>
      <c r="E304" s="38"/>
      <c r="F304" s="179" t="s">
        <v>456</v>
      </c>
      <c r="G304" s="38"/>
      <c r="H304" s="38"/>
      <c r="I304" s="180"/>
      <c r="J304" s="38"/>
      <c r="K304" s="38"/>
      <c r="L304" s="39"/>
      <c r="M304" s="181"/>
      <c r="N304" s="182"/>
      <c r="O304" s="72"/>
      <c r="P304" s="72"/>
      <c r="Q304" s="72"/>
      <c r="R304" s="72"/>
      <c r="S304" s="72"/>
      <c r="T304" s="73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9" t="s">
        <v>132</v>
      </c>
      <c r="AU304" s="19" t="s">
        <v>83</v>
      </c>
    </row>
    <row r="305" s="12" customFormat="1" ht="22.8" customHeight="1">
      <c r="A305" s="12"/>
      <c r="B305" s="151"/>
      <c r="C305" s="12"/>
      <c r="D305" s="152" t="s">
        <v>72</v>
      </c>
      <c r="E305" s="162" t="s">
        <v>170</v>
      </c>
      <c r="F305" s="162" t="s">
        <v>458</v>
      </c>
      <c r="G305" s="12"/>
      <c r="H305" s="12"/>
      <c r="I305" s="154"/>
      <c r="J305" s="163">
        <f>BK305</f>
        <v>0</v>
      </c>
      <c r="K305" s="12"/>
      <c r="L305" s="151"/>
      <c r="M305" s="156"/>
      <c r="N305" s="157"/>
      <c r="O305" s="157"/>
      <c r="P305" s="158">
        <f>SUM(P306:P383)</f>
        <v>0</v>
      </c>
      <c r="Q305" s="157"/>
      <c r="R305" s="158">
        <f>SUM(R306:R383)</f>
        <v>63.312313400000001</v>
      </c>
      <c r="S305" s="157"/>
      <c r="T305" s="159">
        <f>SUM(T306:T383)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152" t="s">
        <v>81</v>
      </c>
      <c r="AT305" s="160" t="s">
        <v>72</v>
      </c>
      <c r="AU305" s="160" t="s">
        <v>81</v>
      </c>
      <c r="AY305" s="152" t="s">
        <v>122</v>
      </c>
      <c r="BK305" s="161">
        <f>SUM(BK306:BK383)</f>
        <v>0</v>
      </c>
    </row>
    <row r="306" s="2" customFormat="1" ht="14.4" customHeight="1">
      <c r="A306" s="38"/>
      <c r="B306" s="164"/>
      <c r="C306" s="165" t="s">
        <v>459</v>
      </c>
      <c r="D306" s="165" t="s">
        <v>125</v>
      </c>
      <c r="E306" s="166" t="s">
        <v>460</v>
      </c>
      <c r="F306" s="167" t="s">
        <v>461</v>
      </c>
      <c r="G306" s="168" t="s">
        <v>337</v>
      </c>
      <c r="H306" s="169">
        <v>3</v>
      </c>
      <c r="I306" s="170"/>
      <c r="J306" s="171">
        <f>ROUND(I306*H306,2)</f>
        <v>0</v>
      </c>
      <c r="K306" s="167" t="s">
        <v>129</v>
      </c>
      <c r="L306" s="39"/>
      <c r="M306" s="172" t="s">
        <v>3</v>
      </c>
      <c r="N306" s="173" t="s">
        <v>44</v>
      </c>
      <c r="O306" s="72"/>
      <c r="P306" s="174">
        <f>O306*H306</f>
        <v>0</v>
      </c>
      <c r="Q306" s="174">
        <v>0.00069999999999999999</v>
      </c>
      <c r="R306" s="174">
        <f>Q306*H306</f>
        <v>0.0020999999999999999</v>
      </c>
      <c r="S306" s="174">
        <v>0</v>
      </c>
      <c r="T306" s="175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176" t="s">
        <v>136</v>
      </c>
      <c r="AT306" s="176" t="s">
        <v>125</v>
      </c>
      <c r="AU306" s="176" t="s">
        <v>83</v>
      </c>
      <c r="AY306" s="19" t="s">
        <v>122</v>
      </c>
      <c r="BE306" s="177">
        <f>IF(N306="základní",J306,0)</f>
        <v>0</v>
      </c>
      <c r="BF306" s="177">
        <f>IF(N306="snížená",J306,0)</f>
        <v>0</v>
      </c>
      <c r="BG306" s="177">
        <f>IF(N306="zákl. přenesená",J306,0)</f>
        <v>0</v>
      </c>
      <c r="BH306" s="177">
        <f>IF(N306="sníž. přenesená",J306,0)</f>
        <v>0</v>
      </c>
      <c r="BI306" s="177">
        <f>IF(N306="nulová",J306,0)</f>
        <v>0</v>
      </c>
      <c r="BJ306" s="19" t="s">
        <v>81</v>
      </c>
      <c r="BK306" s="177">
        <f>ROUND(I306*H306,2)</f>
        <v>0</v>
      </c>
      <c r="BL306" s="19" t="s">
        <v>136</v>
      </c>
      <c r="BM306" s="176" t="s">
        <v>462</v>
      </c>
    </row>
    <row r="307" s="2" customFormat="1">
      <c r="A307" s="38"/>
      <c r="B307" s="39"/>
      <c r="C307" s="38"/>
      <c r="D307" s="178" t="s">
        <v>132</v>
      </c>
      <c r="E307" s="38"/>
      <c r="F307" s="179" t="s">
        <v>463</v>
      </c>
      <c r="G307" s="38"/>
      <c r="H307" s="38"/>
      <c r="I307" s="180"/>
      <c r="J307" s="38"/>
      <c r="K307" s="38"/>
      <c r="L307" s="39"/>
      <c r="M307" s="181"/>
      <c r="N307" s="182"/>
      <c r="O307" s="72"/>
      <c r="P307" s="72"/>
      <c r="Q307" s="72"/>
      <c r="R307" s="72"/>
      <c r="S307" s="72"/>
      <c r="T307" s="73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9" t="s">
        <v>132</v>
      </c>
      <c r="AU307" s="19" t="s">
        <v>83</v>
      </c>
    </row>
    <row r="308" s="13" customFormat="1">
      <c r="A308" s="13"/>
      <c r="B308" s="183"/>
      <c r="C308" s="13"/>
      <c r="D308" s="178" t="s">
        <v>133</v>
      </c>
      <c r="E308" s="184" t="s">
        <v>3</v>
      </c>
      <c r="F308" s="185" t="s">
        <v>257</v>
      </c>
      <c r="G308" s="13"/>
      <c r="H308" s="184" t="s">
        <v>3</v>
      </c>
      <c r="I308" s="186"/>
      <c r="J308" s="13"/>
      <c r="K308" s="13"/>
      <c r="L308" s="183"/>
      <c r="M308" s="187"/>
      <c r="N308" s="188"/>
      <c r="O308" s="188"/>
      <c r="P308" s="188"/>
      <c r="Q308" s="188"/>
      <c r="R308" s="188"/>
      <c r="S308" s="188"/>
      <c r="T308" s="189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184" t="s">
        <v>133</v>
      </c>
      <c r="AU308" s="184" t="s">
        <v>83</v>
      </c>
      <c r="AV308" s="13" t="s">
        <v>81</v>
      </c>
      <c r="AW308" s="13" t="s">
        <v>34</v>
      </c>
      <c r="AX308" s="13" t="s">
        <v>73</v>
      </c>
      <c r="AY308" s="184" t="s">
        <v>122</v>
      </c>
    </row>
    <row r="309" s="14" customFormat="1">
      <c r="A309" s="14"/>
      <c r="B309" s="190"/>
      <c r="C309" s="14"/>
      <c r="D309" s="178" t="s">
        <v>133</v>
      </c>
      <c r="E309" s="191" t="s">
        <v>3</v>
      </c>
      <c r="F309" s="192" t="s">
        <v>142</v>
      </c>
      <c r="G309" s="14"/>
      <c r="H309" s="193">
        <v>3</v>
      </c>
      <c r="I309" s="194"/>
      <c r="J309" s="14"/>
      <c r="K309" s="14"/>
      <c r="L309" s="190"/>
      <c r="M309" s="195"/>
      <c r="N309" s="196"/>
      <c r="O309" s="196"/>
      <c r="P309" s="196"/>
      <c r="Q309" s="196"/>
      <c r="R309" s="196"/>
      <c r="S309" s="196"/>
      <c r="T309" s="197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191" t="s">
        <v>133</v>
      </c>
      <c r="AU309" s="191" t="s">
        <v>83</v>
      </c>
      <c r="AV309" s="14" t="s">
        <v>83</v>
      </c>
      <c r="AW309" s="14" t="s">
        <v>34</v>
      </c>
      <c r="AX309" s="14" t="s">
        <v>73</v>
      </c>
      <c r="AY309" s="191" t="s">
        <v>122</v>
      </c>
    </row>
    <row r="310" s="15" customFormat="1">
      <c r="A310" s="15"/>
      <c r="B310" s="198"/>
      <c r="C310" s="15"/>
      <c r="D310" s="178" t="s">
        <v>133</v>
      </c>
      <c r="E310" s="199" t="s">
        <v>3</v>
      </c>
      <c r="F310" s="200" t="s">
        <v>135</v>
      </c>
      <c r="G310" s="15"/>
      <c r="H310" s="201">
        <v>3</v>
      </c>
      <c r="I310" s="202"/>
      <c r="J310" s="15"/>
      <c r="K310" s="15"/>
      <c r="L310" s="198"/>
      <c r="M310" s="203"/>
      <c r="N310" s="204"/>
      <c r="O310" s="204"/>
      <c r="P310" s="204"/>
      <c r="Q310" s="204"/>
      <c r="R310" s="204"/>
      <c r="S310" s="204"/>
      <c r="T310" s="20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199" t="s">
        <v>133</v>
      </c>
      <c r="AU310" s="199" t="s">
        <v>83</v>
      </c>
      <c r="AV310" s="15" t="s">
        <v>136</v>
      </c>
      <c r="AW310" s="15" t="s">
        <v>34</v>
      </c>
      <c r="AX310" s="15" t="s">
        <v>81</v>
      </c>
      <c r="AY310" s="199" t="s">
        <v>122</v>
      </c>
    </row>
    <row r="311" s="2" customFormat="1" ht="14.4" customHeight="1">
      <c r="A311" s="38"/>
      <c r="B311" s="164"/>
      <c r="C311" s="209" t="s">
        <v>464</v>
      </c>
      <c r="D311" s="209" t="s">
        <v>304</v>
      </c>
      <c r="E311" s="210" t="s">
        <v>465</v>
      </c>
      <c r="F311" s="211" t="s">
        <v>466</v>
      </c>
      <c r="G311" s="212" t="s">
        <v>337</v>
      </c>
      <c r="H311" s="213">
        <v>1</v>
      </c>
      <c r="I311" s="214"/>
      <c r="J311" s="215">
        <f>ROUND(I311*H311,2)</f>
        <v>0</v>
      </c>
      <c r="K311" s="211" t="s">
        <v>129</v>
      </c>
      <c r="L311" s="216"/>
      <c r="M311" s="217" t="s">
        <v>3</v>
      </c>
      <c r="N311" s="218" t="s">
        <v>44</v>
      </c>
      <c r="O311" s="72"/>
      <c r="P311" s="174">
        <f>O311*H311</f>
        <v>0</v>
      </c>
      <c r="Q311" s="174">
        <v>0.0050000000000000001</v>
      </c>
      <c r="R311" s="174">
        <f>Q311*H311</f>
        <v>0.0050000000000000001</v>
      </c>
      <c r="S311" s="174">
        <v>0</v>
      </c>
      <c r="T311" s="175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176" t="s">
        <v>165</v>
      </c>
      <c r="AT311" s="176" t="s">
        <v>304</v>
      </c>
      <c r="AU311" s="176" t="s">
        <v>83</v>
      </c>
      <c r="AY311" s="19" t="s">
        <v>122</v>
      </c>
      <c r="BE311" s="177">
        <f>IF(N311="základní",J311,0)</f>
        <v>0</v>
      </c>
      <c r="BF311" s="177">
        <f>IF(N311="snížená",J311,0)</f>
        <v>0</v>
      </c>
      <c r="BG311" s="177">
        <f>IF(N311="zákl. přenesená",J311,0)</f>
        <v>0</v>
      </c>
      <c r="BH311" s="177">
        <f>IF(N311="sníž. přenesená",J311,0)</f>
        <v>0</v>
      </c>
      <c r="BI311" s="177">
        <f>IF(N311="nulová",J311,0)</f>
        <v>0</v>
      </c>
      <c r="BJ311" s="19" t="s">
        <v>81</v>
      </c>
      <c r="BK311" s="177">
        <f>ROUND(I311*H311,2)</f>
        <v>0</v>
      </c>
      <c r="BL311" s="19" t="s">
        <v>136</v>
      </c>
      <c r="BM311" s="176" t="s">
        <v>467</v>
      </c>
    </row>
    <row r="312" s="2" customFormat="1">
      <c r="A312" s="38"/>
      <c r="B312" s="39"/>
      <c r="C312" s="38"/>
      <c r="D312" s="178" t="s">
        <v>132</v>
      </c>
      <c r="E312" s="38"/>
      <c r="F312" s="179" t="s">
        <v>466</v>
      </c>
      <c r="G312" s="38"/>
      <c r="H312" s="38"/>
      <c r="I312" s="180"/>
      <c r="J312" s="38"/>
      <c r="K312" s="38"/>
      <c r="L312" s="39"/>
      <c r="M312" s="181"/>
      <c r="N312" s="182"/>
      <c r="O312" s="72"/>
      <c r="P312" s="72"/>
      <c r="Q312" s="72"/>
      <c r="R312" s="72"/>
      <c r="S312" s="72"/>
      <c r="T312" s="73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9" t="s">
        <v>132</v>
      </c>
      <c r="AU312" s="19" t="s">
        <v>83</v>
      </c>
    </row>
    <row r="313" s="2" customFormat="1" ht="14.4" customHeight="1">
      <c r="A313" s="38"/>
      <c r="B313" s="164"/>
      <c r="C313" s="209" t="s">
        <v>468</v>
      </c>
      <c r="D313" s="209" t="s">
        <v>304</v>
      </c>
      <c r="E313" s="210" t="s">
        <v>469</v>
      </c>
      <c r="F313" s="211" t="s">
        <v>470</v>
      </c>
      <c r="G313" s="212" t="s">
        <v>337</v>
      </c>
      <c r="H313" s="213">
        <v>1</v>
      </c>
      <c r="I313" s="214"/>
      <c r="J313" s="215">
        <f>ROUND(I313*H313,2)</f>
        <v>0</v>
      </c>
      <c r="K313" s="211" t="s">
        <v>129</v>
      </c>
      <c r="L313" s="216"/>
      <c r="M313" s="217" t="s">
        <v>3</v>
      </c>
      <c r="N313" s="218" t="s">
        <v>44</v>
      </c>
      <c r="O313" s="72"/>
      <c r="P313" s="174">
        <f>O313*H313</f>
        <v>0</v>
      </c>
      <c r="Q313" s="174">
        <v>0.0035000000000000001</v>
      </c>
      <c r="R313" s="174">
        <f>Q313*H313</f>
        <v>0.0035000000000000001</v>
      </c>
      <c r="S313" s="174">
        <v>0</v>
      </c>
      <c r="T313" s="175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176" t="s">
        <v>165</v>
      </c>
      <c r="AT313" s="176" t="s">
        <v>304</v>
      </c>
      <c r="AU313" s="176" t="s">
        <v>83</v>
      </c>
      <c r="AY313" s="19" t="s">
        <v>122</v>
      </c>
      <c r="BE313" s="177">
        <f>IF(N313="základní",J313,0)</f>
        <v>0</v>
      </c>
      <c r="BF313" s="177">
        <f>IF(N313="snížená",J313,0)</f>
        <v>0</v>
      </c>
      <c r="BG313" s="177">
        <f>IF(N313="zákl. přenesená",J313,0)</f>
        <v>0</v>
      </c>
      <c r="BH313" s="177">
        <f>IF(N313="sníž. přenesená",J313,0)</f>
        <v>0</v>
      </c>
      <c r="BI313" s="177">
        <f>IF(N313="nulová",J313,0)</f>
        <v>0</v>
      </c>
      <c r="BJ313" s="19" t="s">
        <v>81</v>
      </c>
      <c r="BK313" s="177">
        <f>ROUND(I313*H313,2)</f>
        <v>0</v>
      </c>
      <c r="BL313" s="19" t="s">
        <v>136</v>
      </c>
      <c r="BM313" s="176" t="s">
        <v>471</v>
      </c>
    </row>
    <row r="314" s="2" customFormat="1">
      <c r="A314" s="38"/>
      <c r="B314" s="39"/>
      <c r="C314" s="38"/>
      <c r="D314" s="178" t="s">
        <v>132</v>
      </c>
      <c r="E314" s="38"/>
      <c r="F314" s="179" t="s">
        <v>470</v>
      </c>
      <c r="G314" s="38"/>
      <c r="H314" s="38"/>
      <c r="I314" s="180"/>
      <c r="J314" s="38"/>
      <c r="K314" s="38"/>
      <c r="L314" s="39"/>
      <c r="M314" s="181"/>
      <c r="N314" s="182"/>
      <c r="O314" s="72"/>
      <c r="P314" s="72"/>
      <c r="Q314" s="72"/>
      <c r="R314" s="72"/>
      <c r="S314" s="72"/>
      <c r="T314" s="73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9" t="s">
        <v>132</v>
      </c>
      <c r="AU314" s="19" t="s">
        <v>83</v>
      </c>
    </row>
    <row r="315" s="2" customFormat="1" ht="14.4" customHeight="1">
      <c r="A315" s="38"/>
      <c r="B315" s="164"/>
      <c r="C315" s="209" t="s">
        <v>472</v>
      </c>
      <c r="D315" s="209" t="s">
        <v>304</v>
      </c>
      <c r="E315" s="210" t="s">
        <v>473</v>
      </c>
      <c r="F315" s="211" t="s">
        <v>474</v>
      </c>
      <c r="G315" s="212" t="s">
        <v>337</v>
      </c>
      <c r="H315" s="213">
        <v>1</v>
      </c>
      <c r="I315" s="214"/>
      <c r="J315" s="215">
        <f>ROUND(I315*H315,2)</f>
        <v>0</v>
      </c>
      <c r="K315" s="211" t="s">
        <v>3</v>
      </c>
      <c r="L315" s="216"/>
      <c r="M315" s="217" t="s">
        <v>3</v>
      </c>
      <c r="N315" s="218" t="s">
        <v>44</v>
      </c>
      <c r="O315" s="72"/>
      <c r="P315" s="174">
        <f>O315*H315</f>
        <v>0</v>
      </c>
      <c r="Q315" s="174">
        <v>0.0035000000000000001</v>
      </c>
      <c r="R315" s="174">
        <f>Q315*H315</f>
        <v>0.0035000000000000001</v>
      </c>
      <c r="S315" s="174">
        <v>0</v>
      </c>
      <c r="T315" s="175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176" t="s">
        <v>165</v>
      </c>
      <c r="AT315" s="176" t="s">
        <v>304</v>
      </c>
      <c r="AU315" s="176" t="s">
        <v>83</v>
      </c>
      <c r="AY315" s="19" t="s">
        <v>122</v>
      </c>
      <c r="BE315" s="177">
        <f>IF(N315="základní",J315,0)</f>
        <v>0</v>
      </c>
      <c r="BF315" s="177">
        <f>IF(N315="snížená",J315,0)</f>
        <v>0</v>
      </c>
      <c r="BG315" s="177">
        <f>IF(N315="zákl. přenesená",J315,0)</f>
        <v>0</v>
      </c>
      <c r="BH315" s="177">
        <f>IF(N315="sníž. přenesená",J315,0)</f>
        <v>0</v>
      </c>
      <c r="BI315" s="177">
        <f>IF(N315="nulová",J315,0)</f>
        <v>0</v>
      </c>
      <c r="BJ315" s="19" t="s">
        <v>81</v>
      </c>
      <c r="BK315" s="177">
        <f>ROUND(I315*H315,2)</f>
        <v>0</v>
      </c>
      <c r="BL315" s="19" t="s">
        <v>136</v>
      </c>
      <c r="BM315" s="176" t="s">
        <v>475</v>
      </c>
    </row>
    <row r="316" s="2" customFormat="1">
      <c r="A316" s="38"/>
      <c r="B316" s="39"/>
      <c r="C316" s="38"/>
      <c r="D316" s="178" t="s">
        <v>132</v>
      </c>
      <c r="E316" s="38"/>
      <c r="F316" s="179" t="s">
        <v>474</v>
      </c>
      <c r="G316" s="38"/>
      <c r="H316" s="38"/>
      <c r="I316" s="180"/>
      <c r="J316" s="38"/>
      <c r="K316" s="38"/>
      <c r="L316" s="39"/>
      <c r="M316" s="181"/>
      <c r="N316" s="182"/>
      <c r="O316" s="72"/>
      <c r="P316" s="72"/>
      <c r="Q316" s="72"/>
      <c r="R316" s="72"/>
      <c r="S316" s="72"/>
      <c r="T316" s="73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9" t="s">
        <v>132</v>
      </c>
      <c r="AU316" s="19" t="s">
        <v>83</v>
      </c>
    </row>
    <row r="317" s="2" customFormat="1" ht="14.4" customHeight="1">
      <c r="A317" s="38"/>
      <c r="B317" s="164"/>
      <c r="C317" s="165" t="s">
        <v>476</v>
      </c>
      <c r="D317" s="165" t="s">
        <v>125</v>
      </c>
      <c r="E317" s="166" t="s">
        <v>477</v>
      </c>
      <c r="F317" s="167" t="s">
        <v>478</v>
      </c>
      <c r="G317" s="168" t="s">
        <v>337</v>
      </c>
      <c r="H317" s="169">
        <v>3</v>
      </c>
      <c r="I317" s="170"/>
      <c r="J317" s="171">
        <f>ROUND(I317*H317,2)</f>
        <v>0</v>
      </c>
      <c r="K317" s="167" t="s">
        <v>129</v>
      </c>
      <c r="L317" s="39"/>
      <c r="M317" s="172" t="s">
        <v>3</v>
      </c>
      <c r="N317" s="173" t="s">
        <v>44</v>
      </c>
      <c r="O317" s="72"/>
      <c r="P317" s="174">
        <f>O317*H317</f>
        <v>0</v>
      </c>
      <c r="Q317" s="174">
        <v>0.11241</v>
      </c>
      <c r="R317" s="174">
        <f>Q317*H317</f>
        <v>0.33722999999999997</v>
      </c>
      <c r="S317" s="174">
        <v>0</v>
      </c>
      <c r="T317" s="175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176" t="s">
        <v>136</v>
      </c>
      <c r="AT317" s="176" t="s">
        <v>125</v>
      </c>
      <c r="AU317" s="176" t="s">
        <v>83</v>
      </c>
      <c r="AY317" s="19" t="s">
        <v>122</v>
      </c>
      <c r="BE317" s="177">
        <f>IF(N317="základní",J317,0)</f>
        <v>0</v>
      </c>
      <c r="BF317" s="177">
        <f>IF(N317="snížená",J317,0)</f>
        <v>0</v>
      </c>
      <c r="BG317" s="177">
        <f>IF(N317="zákl. přenesená",J317,0)</f>
        <v>0</v>
      </c>
      <c r="BH317" s="177">
        <f>IF(N317="sníž. přenesená",J317,0)</f>
        <v>0</v>
      </c>
      <c r="BI317" s="177">
        <f>IF(N317="nulová",J317,0)</f>
        <v>0</v>
      </c>
      <c r="BJ317" s="19" t="s">
        <v>81</v>
      </c>
      <c r="BK317" s="177">
        <f>ROUND(I317*H317,2)</f>
        <v>0</v>
      </c>
      <c r="BL317" s="19" t="s">
        <v>136</v>
      </c>
      <c r="BM317" s="176" t="s">
        <v>479</v>
      </c>
    </row>
    <row r="318" s="2" customFormat="1">
      <c r="A318" s="38"/>
      <c r="B318" s="39"/>
      <c r="C318" s="38"/>
      <c r="D318" s="178" t="s">
        <v>132</v>
      </c>
      <c r="E318" s="38"/>
      <c r="F318" s="179" t="s">
        <v>480</v>
      </c>
      <c r="G318" s="38"/>
      <c r="H318" s="38"/>
      <c r="I318" s="180"/>
      <c r="J318" s="38"/>
      <c r="K318" s="38"/>
      <c r="L318" s="39"/>
      <c r="M318" s="181"/>
      <c r="N318" s="182"/>
      <c r="O318" s="72"/>
      <c r="P318" s="72"/>
      <c r="Q318" s="72"/>
      <c r="R318" s="72"/>
      <c r="S318" s="72"/>
      <c r="T318" s="73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9" t="s">
        <v>132</v>
      </c>
      <c r="AU318" s="19" t="s">
        <v>83</v>
      </c>
    </row>
    <row r="319" s="13" customFormat="1">
      <c r="A319" s="13"/>
      <c r="B319" s="183"/>
      <c r="C319" s="13"/>
      <c r="D319" s="178" t="s">
        <v>133</v>
      </c>
      <c r="E319" s="184" t="s">
        <v>3</v>
      </c>
      <c r="F319" s="185" t="s">
        <v>257</v>
      </c>
      <c r="G319" s="13"/>
      <c r="H319" s="184" t="s">
        <v>3</v>
      </c>
      <c r="I319" s="186"/>
      <c r="J319" s="13"/>
      <c r="K319" s="13"/>
      <c r="L319" s="183"/>
      <c r="M319" s="187"/>
      <c r="N319" s="188"/>
      <c r="O319" s="188"/>
      <c r="P319" s="188"/>
      <c r="Q319" s="188"/>
      <c r="R319" s="188"/>
      <c r="S319" s="188"/>
      <c r="T319" s="189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184" t="s">
        <v>133</v>
      </c>
      <c r="AU319" s="184" t="s">
        <v>83</v>
      </c>
      <c r="AV319" s="13" t="s">
        <v>81</v>
      </c>
      <c r="AW319" s="13" t="s">
        <v>34</v>
      </c>
      <c r="AX319" s="13" t="s">
        <v>73</v>
      </c>
      <c r="AY319" s="184" t="s">
        <v>122</v>
      </c>
    </row>
    <row r="320" s="13" customFormat="1">
      <c r="A320" s="13"/>
      <c r="B320" s="183"/>
      <c r="C320" s="13"/>
      <c r="D320" s="178" t="s">
        <v>133</v>
      </c>
      <c r="E320" s="184" t="s">
        <v>3</v>
      </c>
      <c r="F320" s="185" t="s">
        <v>481</v>
      </c>
      <c r="G320" s="13"/>
      <c r="H320" s="184" t="s">
        <v>3</v>
      </c>
      <c r="I320" s="186"/>
      <c r="J320" s="13"/>
      <c r="K320" s="13"/>
      <c r="L320" s="183"/>
      <c r="M320" s="187"/>
      <c r="N320" s="188"/>
      <c r="O320" s="188"/>
      <c r="P320" s="188"/>
      <c r="Q320" s="188"/>
      <c r="R320" s="188"/>
      <c r="S320" s="188"/>
      <c r="T320" s="189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184" t="s">
        <v>133</v>
      </c>
      <c r="AU320" s="184" t="s">
        <v>83</v>
      </c>
      <c r="AV320" s="13" t="s">
        <v>81</v>
      </c>
      <c r="AW320" s="13" t="s">
        <v>34</v>
      </c>
      <c r="AX320" s="13" t="s">
        <v>73</v>
      </c>
      <c r="AY320" s="184" t="s">
        <v>122</v>
      </c>
    </row>
    <row r="321" s="14" customFormat="1">
      <c r="A321" s="14"/>
      <c r="B321" s="190"/>
      <c r="C321" s="14"/>
      <c r="D321" s="178" t="s">
        <v>133</v>
      </c>
      <c r="E321" s="191" t="s">
        <v>3</v>
      </c>
      <c r="F321" s="192" t="s">
        <v>142</v>
      </c>
      <c r="G321" s="14"/>
      <c r="H321" s="193">
        <v>3</v>
      </c>
      <c r="I321" s="194"/>
      <c r="J321" s="14"/>
      <c r="K321" s="14"/>
      <c r="L321" s="190"/>
      <c r="M321" s="195"/>
      <c r="N321" s="196"/>
      <c r="O321" s="196"/>
      <c r="P321" s="196"/>
      <c r="Q321" s="196"/>
      <c r="R321" s="196"/>
      <c r="S321" s="196"/>
      <c r="T321" s="197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191" t="s">
        <v>133</v>
      </c>
      <c r="AU321" s="191" t="s">
        <v>83</v>
      </c>
      <c r="AV321" s="14" t="s">
        <v>83</v>
      </c>
      <c r="AW321" s="14" t="s">
        <v>34</v>
      </c>
      <c r="AX321" s="14" t="s">
        <v>73</v>
      </c>
      <c r="AY321" s="191" t="s">
        <v>122</v>
      </c>
    </row>
    <row r="322" s="15" customFormat="1">
      <c r="A322" s="15"/>
      <c r="B322" s="198"/>
      <c r="C322" s="15"/>
      <c r="D322" s="178" t="s">
        <v>133</v>
      </c>
      <c r="E322" s="199" t="s">
        <v>3</v>
      </c>
      <c r="F322" s="200" t="s">
        <v>135</v>
      </c>
      <c r="G322" s="15"/>
      <c r="H322" s="201">
        <v>3</v>
      </c>
      <c r="I322" s="202"/>
      <c r="J322" s="15"/>
      <c r="K322" s="15"/>
      <c r="L322" s="198"/>
      <c r="M322" s="203"/>
      <c r="N322" s="204"/>
      <c r="O322" s="204"/>
      <c r="P322" s="204"/>
      <c r="Q322" s="204"/>
      <c r="R322" s="204"/>
      <c r="S322" s="204"/>
      <c r="T322" s="205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199" t="s">
        <v>133</v>
      </c>
      <c r="AU322" s="199" t="s">
        <v>83</v>
      </c>
      <c r="AV322" s="15" t="s">
        <v>136</v>
      </c>
      <c r="AW322" s="15" t="s">
        <v>34</v>
      </c>
      <c r="AX322" s="15" t="s">
        <v>81</v>
      </c>
      <c r="AY322" s="199" t="s">
        <v>122</v>
      </c>
    </row>
    <row r="323" s="2" customFormat="1" ht="14.4" customHeight="1">
      <c r="A323" s="38"/>
      <c r="B323" s="164"/>
      <c r="C323" s="209" t="s">
        <v>482</v>
      </c>
      <c r="D323" s="209" t="s">
        <v>304</v>
      </c>
      <c r="E323" s="210" t="s">
        <v>483</v>
      </c>
      <c r="F323" s="211" t="s">
        <v>484</v>
      </c>
      <c r="G323" s="212" t="s">
        <v>337</v>
      </c>
      <c r="H323" s="213">
        <v>3</v>
      </c>
      <c r="I323" s="214"/>
      <c r="J323" s="215">
        <f>ROUND(I323*H323,2)</f>
        <v>0</v>
      </c>
      <c r="K323" s="211" t="s">
        <v>129</v>
      </c>
      <c r="L323" s="216"/>
      <c r="M323" s="217" t="s">
        <v>3</v>
      </c>
      <c r="N323" s="218" t="s">
        <v>44</v>
      </c>
      <c r="O323" s="72"/>
      <c r="P323" s="174">
        <f>O323*H323</f>
        <v>0</v>
      </c>
      <c r="Q323" s="174">
        <v>0.0061000000000000004</v>
      </c>
      <c r="R323" s="174">
        <f>Q323*H323</f>
        <v>0.0183</v>
      </c>
      <c r="S323" s="174">
        <v>0</v>
      </c>
      <c r="T323" s="175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176" t="s">
        <v>165</v>
      </c>
      <c r="AT323" s="176" t="s">
        <v>304</v>
      </c>
      <c r="AU323" s="176" t="s">
        <v>83</v>
      </c>
      <c r="AY323" s="19" t="s">
        <v>122</v>
      </c>
      <c r="BE323" s="177">
        <f>IF(N323="základní",J323,0)</f>
        <v>0</v>
      </c>
      <c r="BF323" s="177">
        <f>IF(N323="snížená",J323,0)</f>
        <v>0</v>
      </c>
      <c r="BG323" s="177">
        <f>IF(N323="zákl. přenesená",J323,0)</f>
        <v>0</v>
      </c>
      <c r="BH323" s="177">
        <f>IF(N323="sníž. přenesená",J323,0)</f>
        <v>0</v>
      </c>
      <c r="BI323" s="177">
        <f>IF(N323="nulová",J323,0)</f>
        <v>0</v>
      </c>
      <c r="BJ323" s="19" t="s">
        <v>81</v>
      </c>
      <c r="BK323" s="177">
        <f>ROUND(I323*H323,2)</f>
        <v>0</v>
      </c>
      <c r="BL323" s="19" t="s">
        <v>136</v>
      </c>
      <c r="BM323" s="176" t="s">
        <v>485</v>
      </c>
    </row>
    <row r="324" s="2" customFormat="1">
      <c r="A324" s="38"/>
      <c r="B324" s="39"/>
      <c r="C324" s="38"/>
      <c r="D324" s="178" t="s">
        <v>132</v>
      </c>
      <c r="E324" s="38"/>
      <c r="F324" s="179" t="s">
        <v>484</v>
      </c>
      <c r="G324" s="38"/>
      <c r="H324" s="38"/>
      <c r="I324" s="180"/>
      <c r="J324" s="38"/>
      <c r="K324" s="38"/>
      <c r="L324" s="39"/>
      <c r="M324" s="181"/>
      <c r="N324" s="182"/>
      <c r="O324" s="72"/>
      <c r="P324" s="72"/>
      <c r="Q324" s="72"/>
      <c r="R324" s="72"/>
      <c r="S324" s="72"/>
      <c r="T324" s="73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9" t="s">
        <v>132</v>
      </c>
      <c r="AU324" s="19" t="s">
        <v>83</v>
      </c>
    </row>
    <row r="325" s="2" customFormat="1" ht="14.4" customHeight="1">
      <c r="A325" s="38"/>
      <c r="B325" s="164"/>
      <c r="C325" s="209" t="s">
        <v>486</v>
      </c>
      <c r="D325" s="209" t="s">
        <v>304</v>
      </c>
      <c r="E325" s="210" t="s">
        <v>487</v>
      </c>
      <c r="F325" s="211" t="s">
        <v>488</v>
      </c>
      <c r="G325" s="212" t="s">
        <v>337</v>
      </c>
      <c r="H325" s="213">
        <v>3</v>
      </c>
      <c r="I325" s="214"/>
      <c r="J325" s="215">
        <f>ROUND(I325*H325,2)</f>
        <v>0</v>
      </c>
      <c r="K325" s="211" t="s">
        <v>129</v>
      </c>
      <c r="L325" s="216"/>
      <c r="M325" s="217" t="s">
        <v>3</v>
      </c>
      <c r="N325" s="218" t="s">
        <v>44</v>
      </c>
      <c r="O325" s="72"/>
      <c r="P325" s="174">
        <f>O325*H325</f>
        <v>0</v>
      </c>
      <c r="Q325" s="174">
        <v>0.0030000000000000001</v>
      </c>
      <c r="R325" s="174">
        <f>Q325*H325</f>
        <v>0.0090000000000000011</v>
      </c>
      <c r="S325" s="174">
        <v>0</v>
      </c>
      <c r="T325" s="175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176" t="s">
        <v>165</v>
      </c>
      <c r="AT325" s="176" t="s">
        <v>304</v>
      </c>
      <c r="AU325" s="176" t="s">
        <v>83</v>
      </c>
      <c r="AY325" s="19" t="s">
        <v>122</v>
      </c>
      <c r="BE325" s="177">
        <f>IF(N325="základní",J325,0)</f>
        <v>0</v>
      </c>
      <c r="BF325" s="177">
        <f>IF(N325="snížená",J325,0)</f>
        <v>0</v>
      </c>
      <c r="BG325" s="177">
        <f>IF(N325="zákl. přenesená",J325,0)</f>
        <v>0</v>
      </c>
      <c r="BH325" s="177">
        <f>IF(N325="sníž. přenesená",J325,0)</f>
        <v>0</v>
      </c>
      <c r="BI325" s="177">
        <f>IF(N325="nulová",J325,0)</f>
        <v>0</v>
      </c>
      <c r="BJ325" s="19" t="s">
        <v>81</v>
      </c>
      <c r="BK325" s="177">
        <f>ROUND(I325*H325,2)</f>
        <v>0</v>
      </c>
      <c r="BL325" s="19" t="s">
        <v>136</v>
      </c>
      <c r="BM325" s="176" t="s">
        <v>489</v>
      </c>
    </row>
    <row r="326" s="2" customFormat="1">
      <c r="A326" s="38"/>
      <c r="B326" s="39"/>
      <c r="C326" s="38"/>
      <c r="D326" s="178" t="s">
        <v>132</v>
      </c>
      <c r="E326" s="38"/>
      <c r="F326" s="179" t="s">
        <v>488</v>
      </c>
      <c r="G326" s="38"/>
      <c r="H326" s="38"/>
      <c r="I326" s="180"/>
      <c r="J326" s="38"/>
      <c r="K326" s="38"/>
      <c r="L326" s="39"/>
      <c r="M326" s="181"/>
      <c r="N326" s="182"/>
      <c r="O326" s="72"/>
      <c r="P326" s="72"/>
      <c r="Q326" s="72"/>
      <c r="R326" s="72"/>
      <c r="S326" s="72"/>
      <c r="T326" s="73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9" t="s">
        <v>132</v>
      </c>
      <c r="AU326" s="19" t="s">
        <v>83</v>
      </c>
    </row>
    <row r="327" s="2" customFormat="1" ht="14.4" customHeight="1">
      <c r="A327" s="38"/>
      <c r="B327" s="164"/>
      <c r="C327" s="165" t="s">
        <v>490</v>
      </c>
      <c r="D327" s="165" t="s">
        <v>125</v>
      </c>
      <c r="E327" s="166" t="s">
        <v>491</v>
      </c>
      <c r="F327" s="167" t="s">
        <v>492</v>
      </c>
      <c r="G327" s="168" t="s">
        <v>337</v>
      </c>
      <c r="H327" s="169">
        <v>1</v>
      </c>
      <c r="I327" s="170"/>
      <c r="J327" s="171">
        <f>ROUND(I327*H327,2)</f>
        <v>0</v>
      </c>
      <c r="K327" s="167" t="s">
        <v>129</v>
      </c>
      <c r="L327" s="39"/>
      <c r="M327" s="172" t="s">
        <v>3</v>
      </c>
      <c r="N327" s="173" t="s">
        <v>44</v>
      </c>
      <c r="O327" s="72"/>
      <c r="P327" s="174">
        <f>O327*H327</f>
        <v>0</v>
      </c>
      <c r="Q327" s="174">
        <v>0.00158</v>
      </c>
      <c r="R327" s="174">
        <f>Q327*H327</f>
        <v>0.00158</v>
      </c>
      <c r="S327" s="174">
        <v>0</v>
      </c>
      <c r="T327" s="175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176" t="s">
        <v>136</v>
      </c>
      <c r="AT327" s="176" t="s">
        <v>125</v>
      </c>
      <c r="AU327" s="176" t="s">
        <v>83</v>
      </c>
      <c r="AY327" s="19" t="s">
        <v>122</v>
      </c>
      <c r="BE327" s="177">
        <f>IF(N327="základní",J327,0)</f>
        <v>0</v>
      </c>
      <c r="BF327" s="177">
        <f>IF(N327="snížená",J327,0)</f>
        <v>0</v>
      </c>
      <c r="BG327" s="177">
        <f>IF(N327="zákl. přenesená",J327,0)</f>
        <v>0</v>
      </c>
      <c r="BH327" s="177">
        <f>IF(N327="sníž. přenesená",J327,0)</f>
        <v>0</v>
      </c>
      <c r="BI327" s="177">
        <f>IF(N327="nulová",J327,0)</f>
        <v>0</v>
      </c>
      <c r="BJ327" s="19" t="s">
        <v>81</v>
      </c>
      <c r="BK327" s="177">
        <f>ROUND(I327*H327,2)</f>
        <v>0</v>
      </c>
      <c r="BL327" s="19" t="s">
        <v>136</v>
      </c>
      <c r="BM327" s="176" t="s">
        <v>493</v>
      </c>
    </row>
    <row r="328" s="2" customFormat="1">
      <c r="A328" s="38"/>
      <c r="B328" s="39"/>
      <c r="C328" s="38"/>
      <c r="D328" s="178" t="s">
        <v>132</v>
      </c>
      <c r="E328" s="38"/>
      <c r="F328" s="179" t="s">
        <v>494</v>
      </c>
      <c r="G328" s="38"/>
      <c r="H328" s="38"/>
      <c r="I328" s="180"/>
      <c r="J328" s="38"/>
      <c r="K328" s="38"/>
      <c r="L328" s="39"/>
      <c r="M328" s="181"/>
      <c r="N328" s="182"/>
      <c r="O328" s="72"/>
      <c r="P328" s="72"/>
      <c r="Q328" s="72"/>
      <c r="R328" s="72"/>
      <c r="S328" s="72"/>
      <c r="T328" s="73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9" t="s">
        <v>132</v>
      </c>
      <c r="AU328" s="19" t="s">
        <v>83</v>
      </c>
    </row>
    <row r="329" s="13" customFormat="1">
      <c r="A329" s="13"/>
      <c r="B329" s="183"/>
      <c r="C329" s="13"/>
      <c r="D329" s="178" t="s">
        <v>133</v>
      </c>
      <c r="E329" s="184" t="s">
        <v>3</v>
      </c>
      <c r="F329" s="185" t="s">
        <v>257</v>
      </c>
      <c r="G329" s="13"/>
      <c r="H329" s="184" t="s">
        <v>3</v>
      </c>
      <c r="I329" s="186"/>
      <c r="J329" s="13"/>
      <c r="K329" s="13"/>
      <c r="L329" s="183"/>
      <c r="M329" s="187"/>
      <c r="N329" s="188"/>
      <c r="O329" s="188"/>
      <c r="P329" s="188"/>
      <c r="Q329" s="188"/>
      <c r="R329" s="188"/>
      <c r="S329" s="188"/>
      <c r="T329" s="189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184" t="s">
        <v>133</v>
      </c>
      <c r="AU329" s="184" t="s">
        <v>83</v>
      </c>
      <c r="AV329" s="13" t="s">
        <v>81</v>
      </c>
      <c r="AW329" s="13" t="s">
        <v>34</v>
      </c>
      <c r="AX329" s="13" t="s">
        <v>73</v>
      </c>
      <c r="AY329" s="184" t="s">
        <v>122</v>
      </c>
    </row>
    <row r="330" s="13" customFormat="1">
      <c r="A330" s="13"/>
      <c r="B330" s="183"/>
      <c r="C330" s="13"/>
      <c r="D330" s="178" t="s">
        <v>133</v>
      </c>
      <c r="E330" s="184" t="s">
        <v>3</v>
      </c>
      <c r="F330" s="185" t="s">
        <v>495</v>
      </c>
      <c r="G330" s="13"/>
      <c r="H330" s="184" t="s">
        <v>3</v>
      </c>
      <c r="I330" s="186"/>
      <c r="J330" s="13"/>
      <c r="K330" s="13"/>
      <c r="L330" s="183"/>
      <c r="M330" s="187"/>
      <c r="N330" s="188"/>
      <c r="O330" s="188"/>
      <c r="P330" s="188"/>
      <c r="Q330" s="188"/>
      <c r="R330" s="188"/>
      <c r="S330" s="188"/>
      <c r="T330" s="189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184" t="s">
        <v>133</v>
      </c>
      <c r="AU330" s="184" t="s">
        <v>83</v>
      </c>
      <c r="AV330" s="13" t="s">
        <v>81</v>
      </c>
      <c r="AW330" s="13" t="s">
        <v>34</v>
      </c>
      <c r="AX330" s="13" t="s">
        <v>73</v>
      </c>
      <c r="AY330" s="184" t="s">
        <v>122</v>
      </c>
    </row>
    <row r="331" s="14" customFormat="1">
      <c r="A331" s="14"/>
      <c r="B331" s="190"/>
      <c r="C331" s="14"/>
      <c r="D331" s="178" t="s">
        <v>133</v>
      </c>
      <c r="E331" s="191" t="s">
        <v>3</v>
      </c>
      <c r="F331" s="192" t="s">
        <v>81</v>
      </c>
      <c r="G331" s="14"/>
      <c r="H331" s="193">
        <v>1</v>
      </c>
      <c r="I331" s="194"/>
      <c r="J331" s="14"/>
      <c r="K331" s="14"/>
      <c r="L331" s="190"/>
      <c r="M331" s="195"/>
      <c r="N331" s="196"/>
      <c r="O331" s="196"/>
      <c r="P331" s="196"/>
      <c r="Q331" s="196"/>
      <c r="R331" s="196"/>
      <c r="S331" s="196"/>
      <c r="T331" s="197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191" t="s">
        <v>133</v>
      </c>
      <c r="AU331" s="191" t="s">
        <v>83</v>
      </c>
      <c r="AV331" s="14" t="s">
        <v>83</v>
      </c>
      <c r="AW331" s="14" t="s">
        <v>34</v>
      </c>
      <c r="AX331" s="14" t="s">
        <v>73</v>
      </c>
      <c r="AY331" s="191" t="s">
        <v>122</v>
      </c>
    </row>
    <row r="332" s="15" customFormat="1">
      <c r="A332" s="15"/>
      <c r="B332" s="198"/>
      <c r="C332" s="15"/>
      <c r="D332" s="178" t="s">
        <v>133</v>
      </c>
      <c r="E332" s="199" t="s">
        <v>3</v>
      </c>
      <c r="F332" s="200" t="s">
        <v>135</v>
      </c>
      <c r="G332" s="15"/>
      <c r="H332" s="201">
        <v>1</v>
      </c>
      <c r="I332" s="202"/>
      <c r="J332" s="15"/>
      <c r="K332" s="15"/>
      <c r="L332" s="198"/>
      <c r="M332" s="203"/>
      <c r="N332" s="204"/>
      <c r="O332" s="204"/>
      <c r="P332" s="204"/>
      <c r="Q332" s="204"/>
      <c r="R332" s="204"/>
      <c r="S332" s="204"/>
      <c r="T332" s="205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199" t="s">
        <v>133</v>
      </c>
      <c r="AU332" s="199" t="s">
        <v>83</v>
      </c>
      <c r="AV332" s="15" t="s">
        <v>136</v>
      </c>
      <c r="AW332" s="15" t="s">
        <v>34</v>
      </c>
      <c r="AX332" s="15" t="s">
        <v>81</v>
      </c>
      <c r="AY332" s="199" t="s">
        <v>122</v>
      </c>
    </row>
    <row r="333" s="2" customFormat="1" ht="14.4" customHeight="1">
      <c r="A333" s="38"/>
      <c r="B333" s="164"/>
      <c r="C333" s="165" t="s">
        <v>496</v>
      </c>
      <c r="D333" s="165" t="s">
        <v>125</v>
      </c>
      <c r="E333" s="166" t="s">
        <v>497</v>
      </c>
      <c r="F333" s="167" t="s">
        <v>498</v>
      </c>
      <c r="G333" s="168" t="s">
        <v>385</v>
      </c>
      <c r="H333" s="169">
        <v>8</v>
      </c>
      <c r="I333" s="170"/>
      <c r="J333" s="171">
        <f>ROUND(I333*H333,2)</f>
        <v>0</v>
      </c>
      <c r="K333" s="167" t="s">
        <v>129</v>
      </c>
      <c r="L333" s="39"/>
      <c r="M333" s="172" t="s">
        <v>3</v>
      </c>
      <c r="N333" s="173" t="s">
        <v>44</v>
      </c>
      <c r="O333" s="72"/>
      <c r="P333" s="174">
        <f>O333*H333</f>
        <v>0</v>
      </c>
      <c r="Q333" s="174">
        <v>4.0000000000000003E-05</v>
      </c>
      <c r="R333" s="174">
        <f>Q333*H333</f>
        <v>0.00032000000000000003</v>
      </c>
      <c r="S333" s="174">
        <v>0</v>
      </c>
      <c r="T333" s="175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176" t="s">
        <v>136</v>
      </c>
      <c r="AT333" s="176" t="s">
        <v>125</v>
      </c>
      <c r="AU333" s="176" t="s">
        <v>83</v>
      </c>
      <c r="AY333" s="19" t="s">
        <v>122</v>
      </c>
      <c r="BE333" s="177">
        <f>IF(N333="základní",J333,0)</f>
        <v>0</v>
      </c>
      <c r="BF333" s="177">
        <f>IF(N333="snížená",J333,0)</f>
        <v>0</v>
      </c>
      <c r="BG333" s="177">
        <f>IF(N333="zákl. přenesená",J333,0)</f>
        <v>0</v>
      </c>
      <c r="BH333" s="177">
        <f>IF(N333="sníž. přenesená",J333,0)</f>
        <v>0</v>
      </c>
      <c r="BI333" s="177">
        <f>IF(N333="nulová",J333,0)</f>
        <v>0</v>
      </c>
      <c r="BJ333" s="19" t="s">
        <v>81</v>
      </c>
      <c r="BK333" s="177">
        <f>ROUND(I333*H333,2)</f>
        <v>0</v>
      </c>
      <c r="BL333" s="19" t="s">
        <v>136</v>
      </c>
      <c r="BM333" s="176" t="s">
        <v>499</v>
      </c>
    </row>
    <row r="334" s="2" customFormat="1">
      <c r="A334" s="38"/>
      <c r="B334" s="39"/>
      <c r="C334" s="38"/>
      <c r="D334" s="178" t="s">
        <v>132</v>
      </c>
      <c r="E334" s="38"/>
      <c r="F334" s="179" t="s">
        <v>500</v>
      </c>
      <c r="G334" s="38"/>
      <c r="H334" s="38"/>
      <c r="I334" s="180"/>
      <c r="J334" s="38"/>
      <c r="K334" s="38"/>
      <c r="L334" s="39"/>
      <c r="M334" s="181"/>
      <c r="N334" s="182"/>
      <c r="O334" s="72"/>
      <c r="P334" s="72"/>
      <c r="Q334" s="72"/>
      <c r="R334" s="72"/>
      <c r="S334" s="72"/>
      <c r="T334" s="73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9" t="s">
        <v>132</v>
      </c>
      <c r="AU334" s="19" t="s">
        <v>83</v>
      </c>
    </row>
    <row r="335" s="13" customFormat="1">
      <c r="A335" s="13"/>
      <c r="B335" s="183"/>
      <c r="C335" s="13"/>
      <c r="D335" s="178" t="s">
        <v>133</v>
      </c>
      <c r="E335" s="184" t="s">
        <v>3</v>
      </c>
      <c r="F335" s="185" t="s">
        <v>257</v>
      </c>
      <c r="G335" s="13"/>
      <c r="H335" s="184" t="s">
        <v>3</v>
      </c>
      <c r="I335" s="186"/>
      <c r="J335" s="13"/>
      <c r="K335" s="13"/>
      <c r="L335" s="183"/>
      <c r="M335" s="187"/>
      <c r="N335" s="188"/>
      <c r="O335" s="188"/>
      <c r="P335" s="188"/>
      <c r="Q335" s="188"/>
      <c r="R335" s="188"/>
      <c r="S335" s="188"/>
      <c r="T335" s="189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184" t="s">
        <v>133</v>
      </c>
      <c r="AU335" s="184" t="s">
        <v>83</v>
      </c>
      <c r="AV335" s="13" t="s">
        <v>81</v>
      </c>
      <c r="AW335" s="13" t="s">
        <v>34</v>
      </c>
      <c r="AX335" s="13" t="s">
        <v>73</v>
      </c>
      <c r="AY335" s="184" t="s">
        <v>122</v>
      </c>
    </row>
    <row r="336" s="13" customFormat="1">
      <c r="A336" s="13"/>
      <c r="B336" s="183"/>
      <c r="C336" s="13"/>
      <c r="D336" s="178" t="s">
        <v>133</v>
      </c>
      <c r="E336" s="184" t="s">
        <v>3</v>
      </c>
      <c r="F336" s="185" t="s">
        <v>501</v>
      </c>
      <c r="G336" s="13"/>
      <c r="H336" s="184" t="s">
        <v>3</v>
      </c>
      <c r="I336" s="186"/>
      <c r="J336" s="13"/>
      <c r="K336" s="13"/>
      <c r="L336" s="183"/>
      <c r="M336" s="187"/>
      <c r="N336" s="188"/>
      <c r="O336" s="188"/>
      <c r="P336" s="188"/>
      <c r="Q336" s="188"/>
      <c r="R336" s="188"/>
      <c r="S336" s="188"/>
      <c r="T336" s="189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184" t="s">
        <v>133</v>
      </c>
      <c r="AU336" s="184" t="s">
        <v>83</v>
      </c>
      <c r="AV336" s="13" t="s">
        <v>81</v>
      </c>
      <c r="AW336" s="13" t="s">
        <v>34</v>
      </c>
      <c r="AX336" s="13" t="s">
        <v>73</v>
      </c>
      <c r="AY336" s="184" t="s">
        <v>122</v>
      </c>
    </row>
    <row r="337" s="14" customFormat="1">
      <c r="A337" s="14"/>
      <c r="B337" s="190"/>
      <c r="C337" s="14"/>
      <c r="D337" s="178" t="s">
        <v>133</v>
      </c>
      <c r="E337" s="191" t="s">
        <v>3</v>
      </c>
      <c r="F337" s="192" t="s">
        <v>165</v>
      </c>
      <c r="G337" s="14"/>
      <c r="H337" s="193">
        <v>8</v>
      </c>
      <c r="I337" s="194"/>
      <c r="J337" s="14"/>
      <c r="K337" s="14"/>
      <c r="L337" s="190"/>
      <c r="M337" s="195"/>
      <c r="N337" s="196"/>
      <c r="O337" s="196"/>
      <c r="P337" s="196"/>
      <c r="Q337" s="196"/>
      <c r="R337" s="196"/>
      <c r="S337" s="196"/>
      <c r="T337" s="197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191" t="s">
        <v>133</v>
      </c>
      <c r="AU337" s="191" t="s">
        <v>83</v>
      </c>
      <c r="AV337" s="14" t="s">
        <v>83</v>
      </c>
      <c r="AW337" s="14" t="s">
        <v>34</v>
      </c>
      <c r="AX337" s="14" t="s">
        <v>73</v>
      </c>
      <c r="AY337" s="191" t="s">
        <v>122</v>
      </c>
    </row>
    <row r="338" s="15" customFormat="1">
      <c r="A338" s="15"/>
      <c r="B338" s="198"/>
      <c r="C338" s="15"/>
      <c r="D338" s="178" t="s">
        <v>133</v>
      </c>
      <c r="E338" s="199" t="s">
        <v>3</v>
      </c>
      <c r="F338" s="200" t="s">
        <v>135</v>
      </c>
      <c r="G338" s="15"/>
      <c r="H338" s="201">
        <v>8</v>
      </c>
      <c r="I338" s="202"/>
      <c r="J338" s="15"/>
      <c r="K338" s="15"/>
      <c r="L338" s="198"/>
      <c r="M338" s="203"/>
      <c r="N338" s="204"/>
      <c r="O338" s="204"/>
      <c r="P338" s="204"/>
      <c r="Q338" s="204"/>
      <c r="R338" s="204"/>
      <c r="S338" s="204"/>
      <c r="T338" s="205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199" t="s">
        <v>133</v>
      </c>
      <c r="AU338" s="199" t="s">
        <v>83</v>
      </c>
      <c r="AV338" s="15" t="s">
        <v>136</v>
      </c>
      <c r="AW338" s="15" t="s">
        <v>34</v>
      </c>
      <c r="AX338" s="15" t="s">
        <v>81</v>
      </c>
      <c r="AY338" s="199" t="s">
        <v>122</v>
      </c>
    </row>
    <row r="339" s="2" customFormat="1" ht="14.4" customHeight="1">
      <c r="A339" s="38"/>
      <c r="B339" s="164"/>
      <c r="C339" s="165" t="s">
        <v>502</v>
      </c>
      <c r="D339" s="165" t="s">
        <v>125</v>
      </c>
      <c r="E339" s="166" t="s">
        <v>503</v>
      </c>
      <c r="F339" s="167" t="s">
        <v>504</v>
      </c>
      <c r="G339" s="168" t="s">
        <v>385</v>
      </c>
      <c r="H339" s="169">
        <v>110</v>
      </c>
      <c r="I339" s="170"/>
      <c r="J339" s="171">
        <f>ROUND(I339*H339,2)</f>
        <v>0</v>
      </c>
      <c r="K339" s="167" t="s">
        <v>129</v>
      </c>
      <c r="L339" s="39"/>
      <c r="M339" s="172" t="s">
        <v>3</v>
      </c>
      <c r="N339" s="173" t="s">
        <v>44</v>
      </c>
      <c r="O339" s="72"/>
      <c r="P339" s="174">
        <f>O339*H339</f>
        <v>0</v>
      </c>
      <c r="Q339" s="174">
        <v>0.15540000000000001</v>
      </c>
      <c r="R339" s="174">
        <f>Q339*H339</f>
        <v>17.094000000000001</v>
      </c>
      <c r="S339" s="174">
        <v>0</v>
      </c>
      <c r="T339" s="175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176" t="s">
        <v>136</v>
      </c>
      <c r="AT339" s="176" t="s">
        <v>125</v>
      </c>
      <c r="AU339" s="176" t="s">
        <v>83</v>
      </c>
      <c r="AY339" s="19" t="s">
        <v>122</v>
      </c>
      <c r="BE339" s="177">
        <f>IF(N339="základní",J339,0)</f>
        <v>0</v>
      </c>
      <c r="BF339" s="177">
        <f>IF(N339="snížená",J339,0)</f>
        <v>0</v>
      </c>
      <c r="BG339" s="177">
        <f>IF(N339="zákl. přenesená",J339,0)</f>
        <v>0</v>
      </c>
      <c r="BH339" s="177">
        <f>IF(N339="sníž. přenesená",J339,0)</f>
        <v>0</v>
      </c>
      <c r="BI339" s="177">
        <f>IF(N339="nulová",J339,0)</f>
        <v>0</v>
      </c>
      <c r="BJ339" s="19" t="s">
        <v>81</v>
      </c>
      <c r="BK339" s="177">
        <f>ROUND(I339*H339,2)</f>
        <v>0</v>
      </c>
      <c r="BL339" s="19" t="s">
        <v>136</v>
      </c>
      <c r="BM339" s="176" t="s">
        <v>505</v>
      </c>
    </row>
    <row r="340" s="2" customFormat="1">
      <c r="A340" s="38"/>
      <c r="B340" s="39"/>
      <c r="C340" s="38"/>
      <c r="D340" s="178" t="s">
        <v>132</v>
      </c>
      <c r="E340" s="38"/>
      <c r="F340" s="179" t="s">
        <v>506</v>
      </c>
      <c r="G340" s="38"/>
      <c r="H340" s="38"/>
      <c r="I340" s="180"/>
      <c r="J340" s="38"/>
      <c r="K340" s="38"/>
      <c r="L340" s="39"/>
      <c r="M340" s="181"/>
      <c r="N340" s="182"/>
      <c r="O340" s="72"/>
      <c r="P340" s="72"/>
      <c r="Q340" s="72"/>
      <c r="R340" s="72"/>
      <c r="S340" s="72"/>
      <c r="T340" s="73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9" t="s">
        <v>132</v>
      </c>
      <c r="AU340" s="19" t="s">
        <v>83</v>
      </c>
    </row>
    <row r="341" s="13" customFormat="1">
      <c r="A341" s="13"/>
      <c r="B341" s="183"/>
      <c r="C341" s="13"/>
      <c r="D341" s="178" t="s">
        <v>133</v>
      </c>
      <c r="E341" s="184" t="s">
        <v>3</v>
      </c>
      <c r="F341" s="185" t="s">
        <v>224</v>
      </c>
      <c r="G341" s="13"/>
      <c r="H341" s="184" t="s">
        <v>3</v>
      </c>
      <c r="I341" s="186"/>
      <c r="J341" s="13"/>
      <c r="K341" s="13"/>
      <c r="L341" s="183"/>
      <c r="M341" s="187"/>
      <c r="N341" s="188"/>
      <c r="O341" s="188"/>
      <c r="P341" s="188"/>
      <c r="Q341" s="188"/>
      <c r="R341" s="188"/>
      <c r="S341" s="188"/>
      <c r="T341" s="189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184" t="s">
        <v>133</v>
      </c>
      <c r="AU341" s="184" t="s">
        <v>83</v>
      </c>
      <c r="AV341" s="13" t="s">
        <v>81</v>
      </c>
      <c r="AW341" s="13" t="s">
        <v>34</v>
      </c>
      <c r="AX341" s="13" t="s">
        <v>73</v>
      </c>
      <c r="AY341" s="184" t="s">
        <v>122</v>
      </c>
    </row>
    <row r="342" s="14" customFormat="1">
      <c r="A342" s="14"/>
      <c r="B342" s="190"/>
      <c r="C342" s="14"/>
      <c r="D342" s="178" t="s">
        <v>133</v>
      </c>
      <c r="E342" s="191" t="s">
        <v>3</v>
      </c>
      <c r="F342" s="192" t="s">
        <v>507</v>
      </c>
      <c r="G342" s="14"/>
      <c r="H342" s="193">
        <v>110</v>
      </c>
      <c r="I342" s="194"/>
      <c r="J342" s="14"/>
      <c r="K342" s="14"/>
      <c r="L342" s="190"/>
      <c r="M342" s="195"/>
      <c r="N342" s="196"/>
      <c r="O342" s="196"/>
      <c r="P342" s="196"/>
      <c r="Q342" s="196"/>
      <c r="R342" s="196"/>
      <c r="S342" s="196"/>
      <c r="T342" s="197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191" t="s">
        <v>133</v>
      </c>
      <c r="AU342" s="191" t="s">
        <v>83</v>
      </c>
      <c r="AV342" s="14" t="s">
        <v>83</v>
      </c>
      <c r="AW342" s="14" t="s">
        <v>34</v>
      </c>
      <c r="AX342" s="14" t="s">
        <v>73</v>
      </c>
      <c r="AY342" s="191" t="s">
        <v>122</v>
      </c>
    </row>
    <row r="343" s="15" customFormat="1">
      <c r="A343" s="15"/>
      <c r="B343" s="198"/>
      <c r="C343" s="15"/>
      <c r="D343" s="178" t="s">
        <v>133</v>
      </c>
      <c r="E343" s="199" t="s">
        <v>3</v>
      </c>
      <c r="F343" s="200" t="s">
        <v>135</v>
      </c>
      <c r="G343" s="15"/>
      <c r="H343" s="201">
        <v>110</v>
      </c>
      <c r="I343" s="202"/>
      <c r="J343" s="15"/>
      <c r="K343" s="15"/>
      <c r="L343" s="198"/>
      <c r="M343" s="203"/>
      <c r="N343" s="204"/>
      <c r="O343" s="204"/>
      <c r="P343" s="204"/>
      <c r="Q343" s="204"/>
      <c r="R343" s="204"/>
      <c r="S343" s="204"/>
      <c r="T343" s="205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199" t="s">
        <v>133</v>
      </c>
      <c r="AU343" s="199" t="s">
        <v>83</v>
      </c>
      <c r="AV343" s="15" t="s">
        <v>136</v>
      </c>
      <c r="AW343" s="15" t="s">
        <v>34</v>
      </c>
      <c r="AX343" s="15" t="s">
        <v>81</v>
      </c>
      <c r="AY343" s="199" t="s">
        <v>122</v>
      </c>
    </row>
    <row r="344" s="2" customFormat="1" ht="14.4" customHeight="1">
      <c r="A344" s="38"/>
      <c r="B344" s="164"/>
      <c r="C344" s="209" t="s">
        <v>508</v>
      </c>
      <c r="D344" s="209" t="s">
        <v>304</v>
      </c>
      <c r="E344" s="210" t="s">
        <v>509</v>
      </c>
      <c r="F344" s="211" t="s">
        <v>510</v>
      </c>
      <c r="G344" s="212" t="s">
        <v>385</v>
      </c>
      <c r="H344" s="213">
        <v>115.5</v>
      </c>
      <c r="I344" s="214"/>
      <c r="J344" s="215">
        <f>ROUND(I344*H344,2)</f>
        <v>0</v>
      </c>
      <c r="K344" s="211" t="s">
        <v>129</v>
      </c>
      <c r="L344" s="216"/>
      <c r="M344" s="217" t="s">
        <v>3</v>
      </c>
      <c r="N344" s="218" t="s">
        <v>44</v>
      </c>
      <c r="O344" s="72"/>
      <c r="P344" s="174">
        <f>O344*H344</f>
        <v>0</v>
      </c>
      <c r="Q344" s="174">
        <v>0.080000000000000002</v>
      </c>
      <c r="R344" s="174">
        <f>Q344*H344</f>
        <v>9.2400000000000002</v>
      </c>
      <c r="S344" s="174">
        <v>0</v>
      </c>
      <c r="T344" s="175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176" t="s">
        <v>165</v>
      </c>
      <c r="AT344" s="176" t="s">
        <v>304</v>
      </c>
      <c r="AU344" s="176" t="s">
        <v>83</v>
      </c>
      <c r="AY344" s="19" t="s">
        <v>122</v>
      </c>
      <c r="BE344" s="177">
        <f>IF(N344="základní",J344,0)</f>
        <v>0</v>
      </c>
      <c r="BF344" s="177">
        <f>IF(N344="snížená",J344,0)</f>
        <v>0</v>
      </c>
      <c r="BG344" s="177">
        <f>IF(N344="zákl. přenesená",J344,0)</f>
        <v>0</v>
      </c>
      <c r="BH344" s="177">
        <f>IF(N344="sníž. přenesená",J344,0)</f>
        <v>0</v>
      </c>
      <c r="BI344" s="177">
        <f>IF(N344="nulová",J344,0)</f>
        <v>0</v>
      </c>
      <c r="BJ344" s="19" t="s">
        <v>81</v>
      </c>
      <c r="BK344" s="177">
        <f>ROUND(I344*H344,2)</f>
        <v>0</v>
      </c>
      <c r="BL344" s="19" t="s">
        <v>136</v>
      </c>
      <c r="BM344" s="176" t="s">
        <v>511</v>
      </c>
    </row>
    <row r="345" s="2" customFormat="1">
      <c r="A345" s="38"/>
      <c r="B345" s="39"/>
      <c r="C345" s="38"/>
      <c r="D345" s="178" t="s">
        <v>132</v>
      </c>
      <c r="E345" s="38"/>
      <c r="F345" s="179" t="s">
        <v>510</v>
      </c>
      <c r="G345" s="38"/>
      <c r="H345" s="38"/>
      <c r="I345" s="180"/>
      <c r="J345" s="38"/>
      <c r="K345" s="38"/>
      <c r="L345" s="39"/>
      <c r="M345" s="181"/>
      <c r="N345" s="182"/>
      <c r="O345" s="72"/>
      <c r="P345" s="72"/>
      <c r="Q345" s="72"/>
      <c r="R345" s="72"/>
      <c r="S345" s="72"/>
      <c r="T345" s="73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9" t="s">
        <v>132</v>
      </c>
      <c r="AU345" s="19" t="s">
        <v>83</v>
      </c>
    </row>
    <row r="346" s="14" customFormat="1">
      <c r="A346" s="14"/>
      <c r="B346" s="190"/>
      <c r="C346" s="14"/>
      <c r="D346" s="178" t="s">
        <v>133</v>
      </c>
      <c r="E346" s="191" t="s">
        <v>3</v>
      </c>
      <c r="F346" s="192" t="s">
        <v>512</v>
      </c>
      <c r="G346" s="14"/>
      <c r="H346" s="193">
        <v>115.5</v>
      </c>
      <c r="I346" s="194"/>
      <c r="J346" s="14"/>
      <c r="K346" s="14"/>
      <c r="L346" s="190"/>
      <c r="M346" s="195"/>
      <c r="N346" s="196"/>
      <c r="O346" s="196"/>
      <c r="P346" s="196"/>
      <c r="Q346" s="196"/>
      <c r="R346" s="196"/>
      <c r="S346" s="196"/>
      <c r="T346" s="197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191" t="s">
        <v>133</v>
      </c>
      <c r="AU346" s="191" t="s">
        <v>83</v>
      </c>
      <c r="AV346" s="14" t="s">
        <v>83</v>
      </c>
      <c r="AW346" s="14" t="s">
        <v>34</v>
      </c>
      <c r="AX346" s="14" t="s">
        <v>73</v>
      </c>
      <c r="AY346" s="191" t="s">
        <v>122</v>
      </c>
    </row>
    <row r="347" s="15" customFormat="1">
      <c r="A347" s="15"/>
      <c r="B347" s="198"/>
      <c r="C347" s="15"/>
      <c r="D347" s="178" t="s">
        <v>133</v>
      </c>
      <c r="E347" s="199" t="s">
        <v>3</v>
      </c>
      <c r="F347" s="200" t="s">
        <v>135</v>
      </c>
      <c r="G347" s="15"/>
      <c r="H347" s="201">
        <v>115.5</v>
      </c>
      <c r="I347" s="202"/>
      <c r="J347" s="15"/>
      <c r="K347" s="15"/>
      <c r="L347" s="198"/>
      <c r="M347" s="203"/>
      <c r="N347" s="204"/>
      <c r="O347" s="204"/>
      <c r="P347" s="204"/>
      <c r="Q347" s="204"/>
      <c r="R347" s="204"/>
      <c r="S347" s="204"/>
      <c r="T347" s="205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199" t="s">
        <v>133</v>
      </c>
      <c r="AU347" s="199" t="s">
        <v>83</v>
      </c>
      <c r="AV347" s="15" t="s">
        <v>136</v>
      </c>
      <c r="AW347" s="15" t="s">
        <v>34</v>
      </c>
      <c r="AX347" s="15" t="s">
        <v>81</v>
      </c>
      <c r="AY347" s="199" t="s">
        <v>122</v>
      </c>
    </row>
    <row r="348" s="2" customFormat="1" ht="14.4" customHeight="1">
      <c r="A348" s="38"/>
      <c r="B348" s="164"/>
      <c r="C348" s="165" t="s">
        <v>513</v>
      </c>
      <c r="D348" s="165" t="s">
        <v>125</v>
      </c>
      <c r="E348" s="166" t="s">
        <v>514</v>
      </c>
      <c r="F348" s="167" t="s">
        <v>515</v>
      </c>
      <c r="G348" s="168" t="s">
        <v>385</v>
      </c>
      <c r="H348" s="169">
        <v>83</v>
      </c>
      <c r="I348" s="170"/>
      <c r="J348" s="171">
        <f>ROUND(I348*H348,2)</f>
        <v>0</v>
      </c>
      <c r="K348" s="167" t="s">
        <v>129</v>
      </c>
      <c r="L348" s="39"/>
      <c r="M348" s="172" t="s">
        <v>3</v>
      </c>
      <c r="N348" s="173" t="s">
        <v>44</v>
      </c>
      <c r="O348" s="72"/>
      <c r="P348" s="174">
        <f>O348*H348</f>
        <v>0</v>
      </c>
      <c r="Q348" s="174">
        <v>0.1295</v>
      </c>
      <c r="R348" s="174">
        <f>Q348*H348</f>
        <v>10.7485</v>
      </c>
      <c r="S348" s="174">
        <v>0</v>
      </c>
      <c r="T348" s="175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176" t="s">
        <v>136</v>
      </c>
      <c r="AT348" s="176" t="s">
        <v>125</v>
      </c>
      <c r="AU348" s="176" t="s">
        <v>83</v>
      </c>
      <c r="AY348" s="19" t="s">
        <v>122</v>
      </c>
      <c r="BE348" s="177">
        <f>IF(N348="základní",J348,0)</f>
        <v>0</v>
      </c>
      <c r="BF348" s="177">
        <f>IF(N348="snížená",J348,0)</f>
        <v>0</v>
      </c>
      <c r="BG348" s="177">
        <f>IF(N348="zákl. přenesená",J348,0)</f>
        <v>0</v>
      </c>
      <c r="BH348" s="177">
        <f>IF(N348="sníž. přenesená",J348,0)</f>
        <v>0</v>
      </c>
      <c r="BI348" s="177">
        <f>IF(N348="nulová",J348,0)</f>
        <v>0</v>
      </c>
      <c r="BJ348" s="19" t="s">
        <v>81</v>
      </c>
      <c r="BK348" s="177">
        <f>ROUND(I348*H348,2)</f>
        <v>0</v>
      </c>
      <c r="BL348" s="19" t="s">
        <v>136</v>
      </c>
      <c r="BM348" s="176" t="s">
        <v>516</v>
      </c>
    </row>
    <row r="349" s="2" customFormat="1">
      <c r="A349" s="38"/>
      <c r="B349" s="39"/>
      <c r="C349" s="38"/>
      <c r="D349" s="178" t="s">
        <v>132</v>
      </c>
      <c r="E349" s="38"/>
      <c r="F349" s="179" t="s">
        <v>517</v>
      </c>
      <c r="G349" s="38"/>
      <c r="H349" s="38"/>
      <c r="I349" s="180"/>
      <c r="J349" s="38"/>
      <c r="K349" s="38"/>
      <c r="L349" s="39"/>
      <c r="M349" s="181"/>
      <c r="N349" s="182"/>
      <c r="O349" s="72"/>
      <c r="P349" s="72"/>
      <c r="Q349" s="72"/>
      <c r="R349" s="72"/>
      <c r="S349" s="72"/>
      <c r="T349" s="73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9" t="s">
        <v>132</v>
      </c>
      <c r="AU349" s="19" t="s">
        <v>83</v>
      </c>
    </row>
    <row r="350" s="13" customFormat="1">
      <c r="A350" s="13"/>
      <c r="B350" s="183"/>
      <c r="C350" s="13"/>
      <c r="D350" s="178" t="s">
        <v>133</v>
      </c>
      <c r="E350" s="184" t="s">
        <v>3</v>
      </c>
      <c r="F350" s="185" t="s">
        <v>224</v>
      </c>
      <c r="G350" s="13"/>
      <c r="H350" s="184" t="s">
        <v>3</v>
      </c>
      <c r="I350" s="186"/>
      <c r="J350" s="13"/>
      <c r="K350" s="13"/>
      <c r="L350" s="183"/>
      <c r="M350" s="187"/>
      <c r="N350" s="188"/>
      <c r="O350" s="188"/>
      <c r="P350" s="188"/>
      <c r="Q350" s="188"/>
      <c r="R350" s="188"/>
      <c r="S350" s="188"/>
      <c r="T350" s="189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184" t="s">
        <v>133</v>
      </c>
      <c r="AU350" s="184" t="s">
        <v>83</v>
      </c>
      <c r="AV350" s="13" t="s">
        <v>81</v>
      </c>
      <c r="AW350" s="13" t="s">
        <v>34</v>
      </c>
      <c r="AX350" s="13" t="s">
        <v>73</v>
      </c>
      <c r="AY350" s="184" t="s">
        <v>122</v>
      </c>
    </row>
    <row r="351" s="14" customFormat="1">
      <c r="A351" s="14"/>
      <c r="B351" s="190"/>
      <c r="C351" s="14"/>
      <c r="D351" s="178" t="s">
        <v>133</v>
      </c>
      <c r="E351" s="191" t="s">
        <v>3</v>
      </c>
      <c r="F351" s="192" t="s">
        <v>518</v>
      </c>
      <c r="G351" s="14"/>
      <c r="H351" s="193">
        <v>83</v>
      </c>
      <c r="I351" s="194"/>
      <c r="J351" s="14"/>
      <c r="K351" s="14"/>
      <c r="L351" s="190"/>
      <c r="M351" s="195"/>
      <c r="N351" s="196"/>
      <c r="O351" s="196"/>
      <c r="P351" s="196"/>
      <c r="Q351" s="196"/>
      <c r="R351" s="196"/>
      <c r="S351" s="196"/>
      <c r="T351" s="197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191" t="s">
        <v>133</v>
      </c>
      <c r="AU351" s="191" t="s">
        <v>83</v>
      </c>
      <c r="AV351" s="14" t="s">
        <v>83</v>
      </c>
      <c r="AW351" s="14" t="s">
        <v>34</v>
      </c>
      <c r="AX351" s="14" t="s">
        <v>73</v>
      </c>
      <c r="AY351" s="191" t="s">
        <v>122</v>
      </c>
    </row>
    <row r="352" s="15" customFormat="1">
      <c r="A352" s="15"/>
      <c r="B352" s="198"/>
      <c r="C352" s="15"/>
      <c r="D352" s="178" t="s">
        <v>133</v>
      </c>
      <c r="E352" s="199" t="s">
        <v>3</v>
      </c>
      <c r="F352" s="200" t="s">
        <v>135</v>
      </c>
      <c r="G352" s="15"/>
      <c r="H352" s="201">
        <v>83</v>
      </c>
      <c r="I352" s="202"/>
      <c r="J352" s="15"/>
      <c r="K352" s="15"/>
      <c r="L352" s="198"/>
      <c r="M352" s="203"/>
      <c r="N352" s="204"/>
      <c r="O352" s="204"/>
      <c r="P352" s="204"/>
      <c r="Q352" s="204"/>
      <c r="R352" s="204"/>
      <c r="S352" s="204"/>
      <c r="T352" s="205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199" t="s">
        <v>133</v>
      </c>
      <c r="AU352" s="199" t="s">
        <v>83</v>
      </c>
      <c r="AV352" s="15" t="s">
        <v>136</v>
      </c>
      <c r="AW352" s="15" t="s">
        <v>34</v>
      </c>
      <c r="AX352" s="15" t="s">
        <v>81</v>
      </c>
      <c r="AY352" s="199" t="s">
        <v>122</v>
      </c>
    </row>
    <row r="353" s="2" customFormat="1" ht="14.4" customHeight="1">
      <c r="A353" s="38"/>
      <c r="B353" s="164"/>
      <c r="C353" s="209" t="s">
        <v>519</v>
      </c>
      <c r="D353" s="209" t="s">
        <v>304</v>
      </c>
      <c r="E353" s="210" t="s">
        <v>520</v>
      </c>
      <c r="F353" s="211" t="s">
        <v>521</v>
      </c>
      <c r="G353" s="212" t="s">
        <v>385</v>
      </c>
      <c r="H353" s="213">
        <v>87.150000000000006</v>
      </c>
      <c r="I353" s="214"/>
      <c r="J353" s="215">
        <f>ROUND(I353*H353,2)</f>
        <v>0</v>
      </c>
      <c r="K353" s="211" t="s">
        <v>129</v>
      </c>
      <c r="L353" s="216"/>
      <c r="M353" s="217" t="s">
        <v>3</v>
      </c>
      <c r="N353" s="218" t="s">
        <v>44</v>
      </c>
      <c r="O353" s="72"/>
      <c r="P353" s="174">
        <f>O353*H353</f>
        <v>0</v>
      </c>
      <c r="Q353" s="174">
        <v>0.045999999999999999</v>
      </c>
      <c r="R353" s="174">
        <f>Q353*H353</f>
        <v>4.0089000000000006</v>
      </c>
      <c r="S353" s="174">
        <v>0</v>
      </c>
      <c r="T353" s="175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176" t="s">
        <v>165</v>
      </c>
      <c r="AT353" s="176" t="s">
        <v>304</v>
      </c>
      <c r="AU353" s="176" t="s">
        <v>83</v>
      </c>
      <c r="AY353" s="19" t="s">
        <v>122</v>
      </c>
      <c r="BE353" s="177">
        <f>IF(N353="základní",J353,0)</f>
        <v>0</v>
      </c>
      <c r="BF353" s="177">
        <f>IF(N353="snížená",J353,0)</f>
        <v>0</v>
      </c>
      <c r="BG353" s="177">
        <f>IF(N353="zákl. přenesená",J353,0)</f>
        <v>0</v>
      </c>
      <c r="BH353" s="177">
        <f>IF(N353="sníž. přenesená",J353,0)</f>
        <v>0</v>
      </c>
      <c r="BI353" s="177">
        <f>IF(N353="nulová",J353,0)</f>
        <v>0</v>
      </c>
      <c r="BJ353" s="19" t="s">
        <v>81</v>
      </c>
      <c r="BK353" s="177">
        <f>ROUND(I353*H353,2)</f>
        <v>0</v>
      </c>
      <c r="BL353" s="19" t="s">
        <v>136</v>
      </c>
      <c r="BM353" s="176" t="s">
        <v>522</v>
      </c>
    </row>
    <row r="354" s="2" customFormat="1">
      <c r="A354" s="38"/>
      <c r="B354" s="39"/>
      <c r="C354" s="38"/>
      <c r="D354" s="178" t="s">
        <v>132</v>
      </c>
      <c r="E354" s="38"/>
      <c r="F354" s="179" t="s">
        <v>521</v>
      </c>
      <c r="G354" s="38"/>
      <c r="H354" s="38"/>
      <c r="I354" s="180"/>
      <c r="J354" s="38"/>
      <c r="K354" s="38"/>
      <c r="L354" s="39"/>
      <c r="M354" s="181"/>
      <c r="N354" s="182"/>
      <c r="O354" s="72"/>
      <c r="P354" s="72"/>
      <c r="Q354" s="72"/>
      <c r="R354" s="72"/>
      <c r="S354" s="72"/>
      <c r="T354" s="73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9" t="s">
        <v>132</v>
      </c>
      <c r="AU354" s="19" t="s">
        <v>83</v>
      </c>
    </row>
    <row r="355" s="14" customFormat="1">
      <c r="A355" s="14"/>
      <c r="B355" s="190"/>
      <c r="C355" s="14"/>
      <c r="D355" s="178" t="s">
        <v>133</v>
      </c>
      <c r="E355" s="191" t="s">
        <v>3</v>
      </c>
      <c r="F355" s="192" t="s">
        <v>523</v>
      </c>
      <c r="G355" s="14"/>
      <c r="H355" s="193">
        <v>87.150000000000006</v>
      </c>
      <c r="I355" s="194"/>
      <c r="J355" s="14"/>
      <c r="K355" s="14"/>
      <c r="L355" s="190"/>
      <c r="M355" s="195"/>
      <c r="N355" s="196"/>
      <c r="O355" s="196"/>
      <c r="P355" s="196"/>
      <c r="Q355" s="196"/>
      <c r="R355" s="196"/>
      <c r="S355" s="196"/>
      <c r="T355" s="197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191" t="s">
        <v>133</v>
      </c>
      <c r="AU355" s="191" t="s">
        <v>83</v>
      </c>
      <c r="AV355" s="14" t="s">
        <v>83</v>
      </c>
      <c r="AW355" s="14" t="s">
        <v>34</v>
      </c>
      <c r="AX355" s="14" t="s">
        <v>73</v>
      </c>
      <c r="AY355" s="191" t="s">
        <v>122</v>
      </c>
    </row>
    <row r="356" s="15" customFormat="1">
      <c r="A356" s="15"/>
      <c r="B356" s="198"/>
      <c r="C356" s="15"/>
      <c r="D356" s="178" t="s">
        <v>133</v>
      </c>
      <c r="E356" s="199" t="s">
        <v>3</v>
      </c>
      <c r="F356" s="200" t="s">
        <v>135</v>
      </c>
      <c r="G356" s="15"/>
      <c r="H356" s="201">
        <v>87.150000000000006</v>
      </c>
      <c r="I356" s="202"/>
      <c r="J356" s="15"/>
      <c r="K356" s="15"/>
      <c r="L356" s="198"/>
      <c r="M356" s="203"/>
      <c r="N356" s="204"/>
      <c r="O356" s="204"/>
      <c r="P356" s="204"/>
      <c r="Q356" s="204"/>
      <c r="R356" s="204"/>
      <c r="S356" s="204"/>
      <c r="T356" s="205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199" t="s">
        <v>133</v>
      </c>
      <c r="AU356" s="199" t="s">
        <v>83</v>
      </c>
      <c r="AV356" s="15" t="s">
        <v>136</v>
      </c>
      <c r="AW356" s="15" t="s">
        <v>34</v>
      </c>
      <c r="AX356" s="15" t="s">
        <v>81</v>
      </c>
      <c r="AY356" s="199" t="s">
        <v>122</v>
      </c>
    </row>
    <row r="357" s="2" customFormat="1" ht="14.4" customHeight="1">
      <c r="A357" s="38"/>
      <c r="B357" s="164"/>
      <c r="C357" s="165" t="s">
        <v>524</v>
      </c>
      <c r="D357" s="165" t="s">
        <v>125</v>
      </c>
      <c r="E357" s="166" t="s">
        <v>525</v>
      </c>
      <c r="F357" s="167" t="s">
        <v>526</v>
      </c>
      <c r="G357" s="168" t="s">
        <v>234</v>
      </c>
      <c r="H357" s="169">
        <v>8.2599999999999998</v>
      </c>
      <c r="I357" s="170"/>
      <c r="J357" s="171">
        <f>ROUND(I357*H357,2)</f>
        <v>0</v>
      </c>
      <c r="K357" s="167" t="s">
        <v>129</v>
      </c>
      <c r="L357" s="39"/>
      <c r="M357" s="172" t="s">
        <v>3</v>
      </c>
      <c r="N357" s="173" t="s">
        <v>44</v>
      </c>
      <c r="O357" s="72"/>
      <c r="P357" s="174">
        <f>O357*H357</f>
        <v>0</v>
      </c>
      <c r="Q357" s="174">
        <v>2.2563399999999998</v>
      </c>
      <c r="R357" s="174">
        <f>Q357*H357</f>
        <v>18.637368399999996</v>
      </c>
      <c r="S357" s="174">
        <v>0</v>
      </c>
      <c r="T357" s="175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176" t="s">
        <v>136</v>
      </c>
      <c r="AT357" s="176" t="s">
        <v>125</v>
      </c>
      <c r="AU357" s="176" t="s">
        <v>83</v>
      </c>
      <c r="AY357" s="19" t="s">
        <v>122</v>
      </c>
      <c r="BE357" s="177">
        <f>IF(N357="základní",J357,0)</f>
        <v>0</v>
      </c>
      <c r="BF357" s="177">
        <f>IF(N357="snížená",J357,0)</f>
        <v>0</v>
      </c>
      <c r="BG357" s="177">
        <f>IF(N357="zákl. přenesená",J357,0)</f>
        <v>0</v>
      </c>
      <c r="BH357" s="177">
        <f>IF(N357="sníž. přenesená",J357,0)</f>
        <v>0</v>
      </c>
      <c r="BI357" s="177">
        <f>IF(N357="nulová",J357,0)</f>
        <v>0</v>
      </c>
      <c r="BJ357" s="19" t="s">
        <v>81</v>
      </c>
      <c r="BK357" s="177">
        <f>ROUND(I357*H357,2)</f>
        <v>0</v>
      </c>
      <c r="BL357" s="19" t="s">
        <v>136</v>
      </c>
      <c r="BM357" s="176" t="s">
        <v>527</v>
      </c>
    </row>
    <row r="358" s="2" customFormat="1">
      <c r="A358" s="38"/>
      <c r="B358" s="39"/>
      <c r="C358" s="38"/>
      <c r="D358" s="178" t="s">
        <v>132</v>
      </c>
      <c r="E358" s="38"/>
      <c r="F358" s="179" t="s">
        <v>528</v>
      </c>
      <c r="G358" s="38"/>
      <c r="H358" s="38"/>
      <c r="I358" s="180"/>
      <c r="J358" s="38"/>
      <c r="K358" s="38"/>
      <c r="L358" s="39"/>
      <c r="M358" s="181"/>
      <c r="N358" s="182"/>
      <c r="O358" s="72"/>
      <c r="P358" s="72"/>
      <c r="Q358" s="72"/>
      <c r="R358" s="72"/>
      <c r="S358" s="72"/>
      <c r="T358" s="73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9" t="s">
        <v>132</v>
      </c>
      <c r="AU358" s="19" t="s">
        <v>83</v>
      </c>
    </row>
    <row r="359" s="13" customFormat="1">
      <c r="A359" s="13"/>
      <c r="B359" s="183"/>
      <c r="C359" s="13"/>
      <c r="D359" s="178" t="s">
        <v>133</v>
      </c>
      <c r="E359" s="184" t="s">
        <v>3</v>
      </c>
      <c r="F359" s="185" t="s">
        <v>224</v>
      </c>
      <c r="G359" s="13"/>
      <c r="H359" s="184" t="s">
        <v>3</v>
      </c>
      <c r="I359" s="186"/>
      <c r="J359" s="13"/>
      <c r="K359" s="13"/>
      <c r="L359" s="183"/>
      <c r="M359" s="187"/>
      <c r="N359" s="188"/>
      <c r="O359" s="188"/>
      <c r="P359" s="188"/>
      <c r="Q359" s="188"/>
      <c r="R359" s="188"/>
      <c r="S359" s="188"/>
      <c r="T359" s="189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184" t="s">
        <v>133</v>
      </c>
      <c r="AU359" s="184" t="s">
        <v>83</v>
      </c>
      <c r="AV359" s="13" t="s">
        <v>81</v>
      </c>
      <c r="AW359" s="13" t="s">
        <v>34</v>
      </c>
      <c r="AX359" s="13" t="s">
        <v>73</v>
      </c>
      <c r="AY359" s="184" t="s">
        <v>122</v>
      </c>
    </row>
    <row r="360" s="14" customFormat="1">
      <c r="A360" s="14"/>
      <c r="B360" s="190"/>
      <c r="C360" s="14"/>
      <c r="D360" s="178" t="s">
        <v>133</v>
      </c>
      <c r="E360" s="191" t="s">
        <v>3</v>
      </c>
      <c r="F360" s="192" t="s">
        <v>529</v>
      </c>
      <c r="G360" s="14"/>
      <c r="H360" s="193">
        <v>8.2599999999999998</v>
      </c>
      <c r="I360" s="194"/>
      <c r="J360" s="14"/>
      <c r="K360" s="14"/>
      <c r="L360" s="190"/>
      <c r="M360" s="195"/>
      <c r="N360" s="196"/>
      <c r="O360" s="196"/>
      <c r="P360" s="196"/>
      <c r="Q360" s="196"/>
      <c r="R360" s="196"/>
      <c r="S360" s="196"/>
      <c r="T360" s="197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191" t="s">
        <v>133</v>
      </c>
      <c r="AU360" s="191" t="s">
        <v>83</v>
      </c>
      <c r="AV360" s="14" t="s">
        <v>83</v>
      </c>
      <c r="AW360" s="14" t="s">
        <v>34</v>
      </c>
      <c r="AX360" s="14" t="s">
        <v>73</v>
      </c>
      <c r="AY360" s="191" t="s">
        <v>122</v>
      </c>
    </row>
    <row r="361" s="15" customFormat="1">
      <c r="A361" s="15"/>
      <c r="B361" s="198"/>
      <c r="C361" s="15"/>
      <c r="D361" s="178" t="s">
        <v>133</v>
      </c>
      <c r="E361" s="199" t="s">
        <v>3</v>
      </c>
      <c r="F361" s="200" t="s">
        <v>135</v>
      </c>
      <c r="G361" s="15"/>
      <c r="H361" s="201">
        <v>8.2599999999999998</v>
      </c>
      <c r="I361" s="202"/>
      <c r="J361" s="15"/>
      <c r="K361" s="15"/>
      <c r="L361" s="198"/>
      <c r="M361" s="203"/>
      <c r="N361" s="204"/>
      <c r="O361" s="204"/>
      <c r="P361" s="204"/>
      <c r="Q361" s="204"/>
      <c r="R361" s="204"/>
      <c r="S361" s="204"/>
      <c r="T361" s="205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199" t="s">
        <v>133</v>
      </c>
      <c r="AU361" s="199" t="s">
        <v>83</v>
      </c>
      <c r="AV361" s="15" t="s">
        <v>136</v>
      </c>
      <c r="AW361" s="15" t="s">
        <v>34</v>
      </c>
      <c r="AX361" s="15" t="s">
        <v>81</v>
      </c>
      <c r="AY361" s="199" t="s">
        <v>122</v>
      </c>
    </row>
    <row r="362" s="2" customFormat="1" ht="14.4" customHeight="1">
      <c r="A362" s="38"/>
      <c r="B362" s="164"/>
      <c r="C362" s="165" t="s">
        <v>530</v>
      </c>
      <c r="D362" s="165" t="s">
        <v>125</v>
      </c>
      <c r="E362" s="166" t="s">
        <v>531</v>
      </c>
      <c r="F362" s="167" t="s">
        <v>532</v>
      </c>
      <c r="G362" s="168" t="s">
        <v>385</v>
      </c>
      <c r="H362" s="169">
        <v>11</v>
      </c>
      <c r="I362" s="170"/>
      <c r="J362" s="171">
        <f>ROUND(I362*H362,2)</f>
        <v>0</v>
      </c>
      <c r="K362" s="167" t="s">
        <v>129</v>
      </c>
      <c r="L362" s="39"/>
      <c r="M362" s="172" t="s">
        <v>3</v>
      </c>
      <c r="N362" s="173" t="s">
        <v>44</v>
      </c>
      <c r="O362" s="72"/>
      <c r="P362" s="174">
        <f>O362*H362</f>
        <v>0</v>
      </c>
      <c r="Q362" s="174">
        <v>0</v>
      </c>
      <c r="R362" s="174">
        <f>Q362*H362</f>
        <v>0</v>
      </c>
      <c r="S362" s="174">
        <v>0</v>
      </c>
      <c r="T362" s="175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176" t="s">
        <v>136</v>
      </c>
      <c r="AT362" s="176" t="s">
        <v>125</v>
      </c>
      <c r="AU362" s="176" t="s">
        <v>83</v>
      </c>
      <c r="AY362" s="19" t="s">
        <v>122</v>
      </c>
      <c r="BE362" s="177">
        <f>IF(N362="základní",J362,0)</f>
        <v>0</v>
      </c>
      <c r="BF362" s="177">
        <f>IF(N362="snížená",J362,0)</f>
        <v>0</v>
      </c>
      <c r="BG362" s="177">
        <f>IF(N362="zákl. přenesená",J362,0)</f>
        <v>0</v>
      </c>
      <c r="BH362" s="177">
        <f>IF(N362="sníž. přenesená",J362,0)</f>
        <v>0</v>
      </c>
      <c r="BI362" s="177">
        <f>IF(N362="nulová",J362,0)</f>
        <v>0</v>
      </c>
      <c r="BJ362" s="19" t="s">
        <v>81</v>
      </c>
      <c r="BK362" s="177">
        <f>ROUND(I362*H362,2)</f>
        <v>0</v>
      </c>
      <c r="BL362" s="19" t="s">
        <v>136</v>
      </c>
      <c r="BM362" s="176" t="s">
        <v>533</v>
      </c>
    </row>
    <row r="363" s="2" customFormat="1">
      <c r="A363" s="38"/>
      <c r="B363" s="39"/>
      <c r="C363" s="38"/>
      <c r="D363" s="178" t="s">
        <v>132</v>
      </c>
      <c r="E363" s="38"/>
      <c r="F363" s="179" t="s">
        <v>534</v>
      </c>
      <c r="G363" s="38"/>
      <c r="H363" s="38"/>
      <c r="I363" s="180"/>
      <c r="J363" s="38"/>
      <c r="K363" s="38"/>
      <c r="L363" s="39"/>
      <c r="M363" s="181"/>
      <c r="N363" s="182"/>
      <c r="O363" s="72"/>
      <c r="P363" s="72"/>
      <c r="Q363" s="72"/>
      <c r="R363" s="72"/>
      <c r="S363" s="72"/>
      <c r="T363" s="73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9" t="s">
        <v>132</v>
      </c>
      <c r="AU363" s="19" t="s">
        <v>83</v>
      </c>
    </row>
    <row r="364" s="13" customFormat="1">
      <c r="A364" s="13"/>
      <c r="B364" s="183"/>
      <c r="C364" s="13"/>
      <c r="D364" s="178" t="s">
        <v>133</v>
      </c>
      <c r="E364" s="184" t="s">
        <v>3</v>
      </c>
      <c r="F364" s="185" t="s">
        <v>224</v>
      </c>
      <c r="G364" s="13"/>
      <c r="H364" s="184" t="s">
        <v>3</v>
      </c>
      <c r="I364" s="186"/>
      <c r="J364" s="13"/>
      <c r="K364" s="13"/>
      <c r="L364" s="183"/>
      <c r="M364" s="187"/>
      <c r="N364" s="188"/>
      <c r="O364" s="188"/>
      <c r="P364" s="188"/>
      <c r="Q364" s="188"/>
      <c r="R364" s="188"/>
      <c r="S364" s="188"/>
      <c r="T364" s="189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184" t="s">
        <v>133</v>
      </c>
      <c r="AU364" s="184" t="s">
        <v>83</v>
      </c>
      <c r="AV364" s="13" t="s">
        <v>81</v>
      </c>
      <c r="AW364" s="13" t="s">
        <v>34</v>
      </c>
      <c r="AX364" s="13" t="s">
        <v>73</v>
      </c>
      <c r="AY364" s="184" t="s">
        <v>122</v>
      </c>
    </row>
    <row r="365" s="13" customFormat="1">
      <c r="A365" s="13"/>
      <c r="B365" s="183"/>
      <c r="C365" s="13"/>
      <c r="D365" s="178" t="s">
        <v>133</v>
      </c>
      <c r="E365" s="184" t="s">
        <v>3</v>
      </c>
      <c r="F365" s="185" t="s">
        <v>535</v>
      </c>
      <c r="G365" s="13"/>
      <c r="H365" s="184" t="s">
        <v>3</v>
      </c>
      <c r="I365" s="186"/>
      <c r="J365" s="13"/>
      <c r="K365" s="13"/>
      <c r="L365" s="183"/>
      <c r="M365" s="187"/>
      <c r="N365" s="188"/>
      <c r="O365" s="188"/>
      <c r="P365" s="188"/>
      <c r="Q365" s="188"/>
      <c r="R365" s="188"/>
      <c r="S365" s="188"/>
      <c r="T365" s="189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184" t="s">
        <v>133</v>
      </c>
      <c r="AU365" s="184" t="s">
        <v>83</v>
      </c>
      <c r="AV365" s="13" t="s">
        <v>81</v>
      </c>
      <c r="AW365" s="13" t="s">
        <v>34</v>
      </c>
      <c r="AX365" s="13" t="s">
        <v>73</v>
      </c>
      <c r="AY365" s="184" t="s">
        <v>122</v>
      </c>
    </row>
    <row r="366" s="14" customFormat="1">
      <c r="A366" s="14"/>
      <c r="B366" s="190"/>
      <c r="C366" s="14"/>
      <c r="D366" s="178" t="s">
        <v>133</v>
      </c>
      <c r="E366" s="191" t="s">
        <v>3</v>
      </c>
      <c r="F366" s="192" t="s">
        <v>181</v>
      </c>
      <c r="G366" s="14"/>
      <c r="H366" s="193">
        <v>11</v>
      </c>
      <c r="I366" s="194"/>
      <c r="J366" s="14"/>
      <c r="K366" s="14"/>
      <c r="L366" s="190"/>
      <c r="M366" s="195"/>
      <c r="N366" s="196"/>
      <c r="O366" s="196"/>
      <c r="P366" s="196"/>
      <c r="Q366" s="196"/>
      <c r="R366" s="196"/>
      <c r="S366" s="196"/>
      <c r="T366" s="197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191" t="s">
        <v>133</v>
      </c>
      <c r="AU366" s="191" t="s">
        <v>83</v>
      </c>
      <c r="AV366" s="14" t="s">
        <v>83</v>
      </c>
      <c r="AW366" s="14" t="s">
        <v>34</v>
      </c>
      <c r="AX366" s="14" t="s">
        <v>73</v>
      </c>
      <c r="AY366" s="191" t="s">
        <v>122</v>
      </c>
    </row>
    <row r="367" s="15" customFormat="1">
      <c r="A367" s="15"/>
      <c r="B367" s="198"/>
      <c r="C367" s="15"/>
      <c r="D367" s="178" t="s">
        <v>133</v>
      </c>
      <c r="E367" s="199" t="s">
        <v>3</v>
      </c>
      <c r="F367" s="200" t="s">
        <v>135</v>
      </c>
      <c r="G367" s="15"/>
      <c r="H367" s="201">
        <v>11</v>
      </c>
      <c r="I367" s="202"/>
      <c r="J367" s="15"/>
      <c r="K367" s="15"/>
      <c r="L367" s="198"/>
      <c r="M367" s="203"/>
      <c r="N367" s="204"/>
      <c r="O367" s="204"/>
      <c r="P367" s="204"/>
      <c r="Q367" s="204"/>
      <c r="R367" s="204"/>
      <c r="S367" s="204"/>
      <c r="T367" s="205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199" t="s">
        <v>133</v>
      </c>
      <c r="AU367" s="199" t="s">
        <v>83</v>
      </c>
      <c r="AV367" s="15" t="s">
        <v>136</v>
      </c>
      <c r="AW367" s="15" t="s">
        <v>34</v>
      </c>
      <c r="AX367" s="15" t="s">
        <v>81</v>
      </c>
      <c r="AY367" s="199" t="s">
        <v>122</v>
      </c>
    </row>
    <row r="368" s="2" customFormat="1" ht="14.4" customHeight="1">
      <c r="A368" s="38"/>
      <c r="B368" s="164"/>
      <c r="C368" s="165" t="s">
        <v>536</v>
      </c>
      <c r="D368" s="165" t="s">
        <v>125</v>
      </c>
      <c r="E368" s="166" t="s">
        <v>537</v>
      </c>
      <c r="F368" s="167" t="s">
        <v>538</v>
      </c>
      <c r="G368" s="168" t="s">
        <v>385</v>
      </c>
      <c r="H368" s="169">
        <v>11</v>
      </c>
      <c r="I368" s="170"/>
      <c r="J368" s="171">
        <f>ROUND(I368*H368,2)</f>
        <v>0</v>
      </c>
      <c r="K368" s="167" t="s">
        <v>129</v>
      </c>
      <c r="L368" s="39"/>
      <c r="M368" s="172" t="s">
        <v>3</v>
      </c>
      <c r="N368" s="173" t="s">
        <v>44</v>
      </c>
      <c r="O368" s="72"/>
      <c r="P368" s="174">
        <f>O368*H368</f>
        <v>0</v>
      </c>
      <c r="Q368" s="174">
        <v>0.00060999999999999997</v>
      </c>
      <c r="R368" s="174">
        <f>Q368*H368</f>
        <v>0.0067099999999999998</v>
      </c>
      <c r="S368" s="174">
        <v>0</v>
      </c>
      <c r="T368" s="175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176" t="s">
        <v>136</v>
      </c>
      <c r="AT368" s="176" t="s">
        <v>125</v>
      </c>
      <c r="AU368" s="176" t="s">
        <v>83</v>
      </c>
      <c r="AY368" s="19" t="s">
        <v>122</v>
      </c>
      <c r="BE368" s="177">
        <f>IF(N368="základní",J368,0)</f>
        <v>0</v>
      </c>
      <c r="BF368" s="177">
        <f>IF(N368="snížená",J368,0)</f>
        <v>0</v>
      </c>
      <c r="BG368" s="177">
        <f>IF(N368="zákl. přenesená",J368,0)</f>
        <v>0</v>
      </c>
      <c r="BH368" s="177">
        <f>IF(N368="sníž. přenesená",J368,0)</f>
        <v>0</v>
      </c>
      <c r="BI368" s="177">
        <f>IF(N368="nulová",J368,0)</f>
        <v>0</v>
      </c>
      <c r="BJ368" s="19" t="s">
        <v>81</v>
      </c>
      <c r="BK368" s="177">
        <f>ROUND(I368*H368,2)</f>
        <v>0</v>
      </c>
      <c r="BL368" s="19" t="s">
        <v>136</v>
      </c>
      <c r="BM368" s="176" t="s">
        <v>539</v>
      </c>
    </row>
    <row r="369" s="2" customFormat="1">
      <c r="A369" s="38"/>
      <c r="B369" s="39"/>
      <c r="C369" s="38"/>
      <c r="D369" s="178" t="s">
        <v>132</v>
      </c>
      <c r="E369" s="38"/>
      <c r="F369" s="179" t="s">
        <v>540</v>
      </c>
      <c r="G369" s="38"/>
      <c r="H369" s="38"/>
      <c r="I369" s="180"/>
      <c r="J369" s="38"/>
      <c r="K369" s="38"/>
      <c r="L369" s="39"/>
      <c r="M369" s="181"/>
      <c r="N369" s="182"/>
      <c r="O369" s="72"/>
      <c r="P369" s="72"/>
      <c r="Q369" s="72"/>
      <c r="R369" s="72"/>
      <c r="S369" s="72"/>
      <c r="T369" s="73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9" t="s">
        <v>132</v>
      </c>
      <c r="AU369" s="19" t="s">
        <v>83</v>
      </c>
    </row>
    <row r="370" s="13" customFormat="1">
      <c r="A370" s="13"/>
      <c r="B370" s="183"/>
      <c r="C370" s="13"/>
      <c r="D370" s="178" t="s">
        <v>133</v>
      </c>
      <c r="E370" s="184" t="s">
        <v>3</v>
      </c>
      <c r="F370" s="185" t="s">
        <v>224</v>
      </c>
      <c r="G370" s="13"/>
      <c r="H370" s="184" t="s">
        <v>3</v>
      </c>
      <c r="I370" s="186"/>
      <c r="J370" s="13"/>
      <c r="K370" s="13"/>
      <c r="L370" s="183"/>
      <c r="M370" s="187"/>
      <c r="N370" s="188"/>
      <c r="O370" s="188"/>
      <c r="P370" s="188"/>
      <c r="Q370" s="188"/>
      <c r="R370" s="188"/>
      <c r="S370" s="188"/>
      <c r="T370" s="189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184" t="s">
        <v>133</v>
      </c>
      <c r="AU370" s="184" t="s">
        <v>83</v>
      </c>
      <c r="AV370" s="13" t="s">
        <v>81</v>
      </c>
      <c r="AW370" s="13" t="s">
        <v>34</v>
      </c>
      <c r="AX370" s="13" t="s">
        <v>73</v>
      </c>
      <c r="AY370" s="184" t="s">
        <v>122</v>
      </c>
    </row>
    <row r="371" s="13" customFormat="1">
      <c r="A371" s="13"/>
      <c r="B371" s="183"/>
      <c r="C371" s="13"/>
      <c r="D371" s="178" t="s">
        <v>133</v>
      </c>
      <c r="E371" s="184" t="s">
        <v>3</v>
      </c>
      <c r="F371" s="185" t="s">
        <v>535</v>
      </c>
      <c r="G371" s="13"/>
      <c r="H371" s="184" t="s">
        <v>3</v>
      </c>
      <c r="I371" s="186"/>
      <c r="J371" s="13"/>
      <c r="K371" s="13"/>
      <c r="L371" s="183"/>
      <c r="M371" s="187"/>
      <c r="N371" s="188"/>
      <c r="O371" s="188"/>
      <c r="P371" s="188"/>
      <c r="Q371" s="188"/>
      <c r="R371" s="188"/>
      <c r="S371" s="188"/>
      <c r="T371" s="189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184" t="s">
        <v>133</v>
      </c>
      <c r="AU371" s="184" t="s">
        <v>83</v>
      </c>
      <c r="AV371" s="13" t="s">
        <v>81</v>
      </c>
      <c r="AW371" s="13" t="s">
        <v>34</v>
      </c>
      <c r="AX371" s="13" t="s">
        <v>73</v>
      </c>
      <c r="AY371" s="184" t="s">
        <v>122</v>
      </c>
    </row>
    <row r="372" s="14" customFormat="1">
      <c r="A372" s="14"/>
      <c r="B372" s="190"/>
      <c r="C372" s="14"/>
      <c r="D372" s="178" t="s">
        <v>133</v>
      </c>
      <c r="E372" s="191" t="s">
        <v>3</v>
      </c>
      <c r="F372" s="192" t="s">
        <v>181</v>
      </c>
      <c r="G372" s="14"/>
      <c r="H372" s="193">
        <v>11</v>
      </c>
      <c r="I372" s="194"/>
      <c r="J372" s="14"/>
      <c r="K372" s="14"/>
      <c r="L372" s="190"/>
      <c r="M372" s="195"/>
      <c r="N372" s="196"/>
      <c r="O372" s="196"/>
      <c r="P372" s="196"/>
      <c r="Q372" s="196"/>
      <c r="R372" s="196"/>
      <c r="S372" s="196"/>
      <c r="T372" s="197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191" t="s">
        <v>133</v>
      </c>
      <c r="AU372" s="191" t="s">
        <v>83</v>
      </c>
      <c r="AV372" s="14" t="s">
        <v>83</v>
      </c>
      <c r="AW372" s="14" t="s">
        <v>34</v>
      </c>
      <c r="AX372" s="14" t="s">
        <v>73</v>
      </c>
      <c r="AY372" s="191" t="s">
        <v>122</v>
      </c>
    </row>
    <row r="373" s="15" customFormat="1">
      <c r="A373" s="15"/>
      <c r="B373" s="198"/>
      <c r="C373" s="15"/>
      <c r="D373" s="178" t="s">
        <v>133</v>
      </c>
      <c r="E373" s="199" t="s">
        <v>3</v>
      </c>
      <c r="F373" s="200" t="s">
        <v>135</v>
      </c>
      <c r="G373" s="15"/>
      <c r="H373" s="201">
        <v>11</v>
      </c>
      <c r="I373" s="202"/>
      <c r="J373" s="15"/>
      <c r="K373" s="15"/>
      <c r="L373" s="198"/>
      <c r="M373" s="203"/>
      <c r="N373" s="204"/>
      <c r="O373" s="204"/>
      <c r="P373" s="204"/>
      <c r="Q373" s="204"/>
      <c r="R373" s="204"/>
      <c r="S373" s="204"/>
      <c r="T373" s="205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199" t="s">
        <v>133</v>
      </c>
      <c r="AU373" s="199" t="s">
        <v>83</v>
      </c>
      <c r="AV373" s="15" t="s">
        <v>136</v>
      </c>
      <c r="AW373" s="15" t="s">
        <v>34</v>
      </c>
      <c r="AX373" s="15" t="s">
        <v>81</v>
      </c>
      <c r="AY373" s="199" t="s">
        <v>122</v>
      </c>
    </row>
    <row r="374" s="2" customFormat="1" ht="14.4" customHeight="1">
      <c r="A374" s="38"/>
      <c r="B374" s="164"/>
      <c r="C374" s="165" t="s">
        <v>541</v>
      </c>
      <c r="D374" s="165" t="s">
        <v>125</v>
      </c>
      <c r="E374" s="166" t="s">
        <v>542</v>
      </c>
      <c r="F374" s="167" t="s">
        <v>543</v>
      </c>
      <c r="G374" s="168" t="s">
        <v>385</v>
      </c>
      <c r="H374" s="169">
        <v>10.5</v>
      </c>
      <c r="I374" s="170"/>
      <c r="J374" s="171">
        <f>ROUND(I374*H374,2)</f>
        <v>0</v>
      </c>
      <c r="K374" s="167" t="s">
        <v>129</v>
      </c>
      <c r="L374" s="39"/>
      <c r="M374" s="172" t="s">
        <v>3</v>
      </c>
      <c r="N374" s="173" t="s">
        <v>44</v>
      </c>
      <c r="O374" s="72"/>
      <c r="P374" s="174">
        <f>O374*H374</f>
        <v>0</v>
      </c>
      <c r="Q374" s="174">
        <v>0.16370999999999999</v>
      </c>
      <c r="R374" s="174">
        <f>Q374*H374</f>
        <v>1.718955</v>
      </c>
      <c r="S374" s="174">
        <v>0</v>
      </c>
      <c r="T374" s="175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176" t="s">
        <v>136</v>
      </c>
      <c r="AT374" s="176" t="s">
        <v>125</v>
      </c>
      <c r="AU374" s="176" t="s">
        <v>83</v>
      </c>
      <c r="AY374" s="19" t="s">
        <v>122</v>
      </c>
      <c r="BE374" s="177">
        <f>IF(N374="základní",J374,0)</f>
        <v>0</v>
      </c>
      <c r="BF374" s="177">
        <f>IF(N374="snížená",J374,0)</f>
        <v>0</v>
      </c>
      <c r="BG374" s="177">
        <f>IF(N374="zákl. přenesená",J374,0)</f>
        <v>0</v>
      </c>
      <c r="BH374" s="177">
        <f>IF(N374="sníž. přenesená",J374,0)</f>
        <v>0</v>
      </c>
      <c r="BI374" s="177">
        <f>IF(N374="nulová",J374,0)</f>
        <v>0</v>
      </c>
      <c r="BJ374" s="19" t="s">
        <v>81</v>
      </c>
      <c r="BK374" s="177">
        <f>ROUND(I374*H374,2)</f>
        <v>0</v>
      </c>
      <c r="BL374" s="19" t="s">
        <v>136</v>
      </c>
      <c r="BM374" s="176" t="s">
        <v>544</v>
      </c>
    </row>
    <row r="375" s="2" customFormat="1">
      <c r="A375" s="38"/>
      <c r="B375" s="39"/>
      <c r="C375" s="38"/>
      <c r="D375" s="178" t="s">
        <v>132</v>
      </c>
      <c r="E375" s="38"/>
      <c r="F375" s="179" t="s">
        <v>545</v>
      </c>
      <c r="G375" s="38"/>
      <c r="H375" s="38"/>
      <c r="I375" s="180"/>
      <c r="J375" s="38"/>
      <c r="K375" s="38"/>
      <c r="L375" s="39"/>
      <c r="M375" s="181"/>
      <c r="N375" s="182"/>
      <c r="O375" s="72"/>
      <c r="P375" s="72"/>
      <c r="Q375" s="72"/>
      <c r="R375" s="72"/>
      <c r="S375" s="72"/>
      <c r="T375" s="73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T375" s="19" t="s">
        <v>132</v>
      </c>
      <c r="AU375" s="19" t="s">
        <v>83</v>
      </c>
    </row>
    <row r="376" s="13" customFormat="1">
      <c r="A376" s="13"/>
      <c r="B376" s="183"/>
      <c r="C376" s="13"/>
      <c r="D376" s="178" t="s">
        <v>133</v>
      </c>
      <c r="E376" s="184" t="s">
        <v>3</v>
      </c>
      <c r="F376" s="185" t="s">
        <v>224</v>
      </c>
      <c r="G376" s="13"/>
      <c r="H376" s="184" t="s">
        <v>3</v>
      </c>
      <c r="I376" s="186"/>
      <c r="J376" s="13"/>
      <c r="K376" s="13"/>
      <c r="L376" s="183"/>
      <c r="M376" s="187"/>
      <c r="N376" s="188"/>
      <c r="O376" s="188"/>
      <c r="P376" s="188"/>
      <c r="Q376" s="188"/>
      <c r="R376" s="188"/>
      <c r="S376" s="188"/>
      <c r="T376" s="189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184" t="s">
        <v>133</v>
      </c>
      <c r="AU376" s="184" t="s">
        <v>83</v>
      </c>
      <c r="AV376" s="13" t="s">
        <v>81</v>
      </c>
      <c r="AW376" s="13" t="s">
        <v>34</v>
      </c>
      <c r="AX376" s="13" t="s">
        <v>73</v>
      </c>
      <c r="AY376" s="184" t="s">
        <v>122</v>
      </c>
    </row>
    <row r="377" s="13" customFormat="1">
      <c r="A377" s="13"/>
      <c r="B377" s="183"/>
      <c r="C377" s="13"/>
      <c r="D377" s="178" t="s">
        <v>133</v>
      </c>
      <c r="E377" s="184" t="s">
        <v>3</v>
      </c>
      <c r="F377" s="185" t="s">
        <v>546</v>
      </c>
      <c r="G377" s="13"/>
      <c r="H377" s="184" t="s">
        <v>3</v>
      </c>
      <c r="I377" s="186"/>
      <c r="J377" s="13"/>
      <c r="K377" s="13"/>
      <c r="L377" s="183"/>
      <c r="M377" s="187"/>
      <c r="N377" s="188"/>
      <c r="O377" s="188"/>
      <c r="P377" s="188"/>
      <c r="Q377" s="188"/>
      <c r="R377" s="188"/>
      <c r="S377" s="188"/>
      <c r="T377" s="189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184" t="s">
        <v>133</v>
      </c>
      <c r="AU377" s="184" t="s">
        <v>83</v>
      </c>
      <c r="AV377" s="13" t="s">
        <v>81</v>
      </c>
      <c r="AW377" s="13" t="s">
        <v>34</v>
      </c>
      <c r="AX377" s="13" t="s">
        <v>73</v>
      </c>
      <c r="AY377" s="184" t="s">
        <v>122</v>
      </c>
    </row>
    <row r="378" s="14" customFormat="1">
      <c r="A378" s="14"/>
      <c r="B378" s="190"/>
      <c r="C378" s="14"/>
      <c r="D378" s="178" t="s">
        <v>133</v>
      </c>
      <c r="E378" s="191" t="s">
        <v>3</v>
      </c>
      <c r="F378" s="192" t="s">
        <v>547</v>
      </c>
      <c r="G378" s="14"/>
      <c r="H378" s="193">
        <v>10.5</v>
      </c>
      <c r="I378" s="194"/>
      <c r="J378" s="14"/>
      <c r="K378" s="14"/>
      <c r="L378" s="190"/>
      <c r="M378" s="195"/>
      <c r="N378" s="196"/>
      <c r="O378" s="196"/>
      <c r="P378" s="196"/>
      <c r="Q378" s="196"/>
      <c r="R378" s="196"/>
      <c r="S378" s="196"/>
      <c r="T378" s="197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191" t="s">
        <v>133</v>
      </c>
      <c r="AU378" s="191" t="s">
        <v>83</v>
      </c>
      <c r="AV378" s="14" t="s">
        <v>83</v>
      </c>
      <c r="AW378" s="14" t="s">
        <v>34</v>
      </c>
      <c r="AX378" s="14" t="s">
        <v>73</v>
      </c>
      <c r="AY378" s="191" t="s">
        <v>122</v>
      </c>
    </row>
    <row r="379" s="15" customFormat="1">
      <c r="A379" s="15"/>
      <c r="B379" s="198"/>
      <c r="C379" s="15"/>
      <c r="D379" s="178" t="s">
        <v>133</v>
      </c>
      <c r="E379" s="199" t="s">
        <v>3</v>
      </c>
      <c r="F379" s="200" t="s">
        <v>135</v>
      </c>
      <c r="G379" s="15"/>
      <c r="H379" s="201">
        <v>10.5</v>
      </c>
      <c r="I379" s="202"/>
      <c r="J379" s="15"/>
      <c r="K379" s="15"/>
      <c r="L379" s="198"/>
      <c r="M379" s="203"/>
      <c r="N379" s="204"/>
      <c r="O379" s="204"/>
      <c r="P379" s="204"/>
      <c r="Q379" s="204"/>
      <c r="R379" s="204"/>
      <c r="S379" s="204"/>
      <c r="T379" s="205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199" t="s">
        <v>133</v>
      </c>
      <c r="AU379" s="199" t="s">
        <v>83</v>
      </c>
      <c r="AV379" s="15" t="s">
        <v>136</v>
      </c>
      <c r="AW379" s="15" t="s">
        <v>34</v>
      </c>
      <c r="AX379" s="15" t="s">
        <v>81</v>
      </c>
      <c r="AY379" s="199" t="s">
        <v>122</v>
      </c>
    </row>
    <row r="380" s="2" customFormat="1" ht="14.4" customHeight="1">
      <c r="A380" s="38"/>
      <c r="B380" s="164"/>
      <c r="C380" s="209" t="s">
        <v>548</v>
      </c>
      <c r="D380" s="209" t="s">
        <v>304</v>
      </c>
      <c r="E380" s="210" t="s">
        <v>549</v>
      </c>
      <c r="F380" s="211" t="s">
        <v>550</v>
      </c>
      <c r="G380" s="212" t="s">
        <v>385</v>
      </c>
      <c r="H380" s="213">
        <v>11.025</v>
      </c>
      <c r="I380" s="214"/>
      <c r="J380" s="215">
        <f>ROUND(I380*H380,2)</f>
        <v>0</v>
      </c>
      <c r="K380" s="211" t="s">
        <v>129</v>
      </c>
      <c r="L380" s="216"/>
      <c r="M380" s="217" t="s">
        <v>3</v>
      </c>
      <c r="N380" s="218" t="s">
        <v>44</v>
      </c>
      <c r="O380" s="72"/>
      <c r="P380" s="174">
        <f>O380*H380</f>
        <v>0</v>
      </c>
      <c r="Q380" s="174">
        <v>0.13400000000000001</v>
      </c>
      <c r="R380" s="174">
        <f>Q380*H380</f>
        <v>1.4773500000000002</v>
      </c>
      <c r="S380" s="174">
        <v>0</v>
      </c>
      <c r="T380" s="175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176" t="s">
        <v>165</v>
      </c>
      <c r="AT380" s="176" t="s">
        <v>304</v>
      </c>
      <c r="AU380" s="176" t="s">
        <v>83</v>
      </c>
      <c r="AY380" s="19" t="s">
        <v>122</v>
      </c>
      <c r="BE380" s="177">
        <f>IF(N380="základní",J380,0)</f>
        <v>0</v>
      </c>
      <c r="BF380" s="177">
        <f>IF(N380="snížená",J380,0)</f>
        <v>0</v>
      </c>
      <c r="BG380" s="177">
        <f>IF(N380="zákl. přenesená",J380,0)</f>
        <v>0</v>
      </c>
      <c r="BH380" s="177">
        <f>IF(N380="sníž. přenesená",J380,0)</f>
        <v>0</v>
      </c>
      <c r="BI380" s="177">
        <f>IF(N380="nulová",J380,0)</f>
        <v>0</v>
      </c>
      <c r="BJ380" s="19" t="s">
        <v>81</v>
      </c>
      <c r="BK380" s="177">
        <f>ROUND(I380*H380,2)</f>
        <v>0</v>
      </c>
      <c r="BL380" s="19" t="s">
        <v>136</v>
      </c>
      <c r="BM380" s="176" t="s">
        <v>551</v>
      </c>
    </row>
    <row r="381" s="2" customFormat="1">
      <c r="A381" s="38"/>
      <c r="B381" s="39"/>
      <c r="C381" s="38"/>
      <c r="D381" s="178" t="s">
        <v>132</v>
      </c>
      <c r="E381" s="38"/>
      <c r="F381" s="179" t="s">
        <v>550</v>
      </c>
      <c r="G381" s="38"/>
      <c r="H381" s="38"/>
      <c r="I381" s="180"/>
      <c r="J381" s="38"/>
      <c r="K381" s="38"/>
      <c r="L381" s="39"/>
      <c r="M381" s="181"/>
      <c r="N381" s="182"/>
      <c r="O381" s="72"/>
      <c r="P381" s="72"/>
      <c r="Q381" s="72"/>
      <c r="R381" s="72"/>
      <c r="S381" s="72"/>
      <c r="T381" s="73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9" t="s">
        <v>132</v>
      </c>
      <c r="AU381" s="19" t="s">
        <v>83</v>
      </c>
    </row>
    <row r="382" s="14" customFormat="1">
      <c r="A382" s="14"/>
      <c r="B382" s="190"/>
      <c r="C382" s="14"/>
      <c r="D382" s="178" t="s">
        <v>133</v>
      </c>
      <c r="E382" s="191" t="s">
        <v>3</v>
      </c>
      <c r="F382" s="192" t="s">
        <v>552</v>
      </c>
      <c r="G382" s="14"/>
      <c r="H382" s="193">
        <v>11.025</v>
      </c>
      <c r="I382" s="194"/>
      <c r="J382" s="14"/>
      <c r="K382" s="14"/>
      <c r="L382" s="190"/>
      <c r="M382" s="195"/>
      <c r="N382" s="196"/>
      <c r="O382" s="196"/>
      <c r="P382" s="196"/>
      <c r="Q382" s="196"/>
      <c r="R382" s="196"/>
      <c r="S382" s="196"/>
      <c r="T382" s="197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191" t="s">
        <v>133</v>
      </c>
      <c r="AU382" s="191" t="s">
        <v>83</v>
      </c>
      <c r="AV382" s="14" t="s">
        <v>83</v>
      </c>
      <c r="AW382" s="14" t="s">
        <v>34</v>
      </c>
      <c r="AX382" s="14" t="s">
        <v>73</v>
      </c>
      <c r="AY382" s="191" t="s">
        <v>122</v>
      </c>
    </row>
    <row r="383" s="15" customFormat="1">
      <c r="A383" s="15"/>
      <c r="B383" s="198"/>
      <c r="C383" s="15"/>
      <c r="D383" s="178" t="s">
        <v>133</v>
      </c>
      <c r="E383" s="199" t="s">
        <v>3</v>
      </c>
      <c r="F383" s="200" t="s">
        <v>135</v>
      </c>
      <c r="G383" s="15"/>
      <c r="H383" s="201">
        <v>11.025</v>
      </c>
      <c r="I383" s="202"/>
      <c r="J383" s="15"/>
      <c r="K383" s="15"/>
      <c r="L383" s="198"/>
      <c r="M383" s="203"/>
      <c r="N383" s="204"/>
      <c r="O383" s="204"/>
      <c r="P383" s="204"/>
      <c r="Q383" s="204"/>
      <c r="R383" s="204"/>
      <c r="S383" s="204"/>
      <c r="T383" s="205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199" t="s">
        <v>133</v>
      </c>
      <c r="AU383" s="199" t="s">
        <v>83</v>
      </c>
      <c r="AV383" s="15" t="s">
        <v>136</v>
      </c>
      <c r="AW383" s="15" t="s">
        <v>34</v>
      </c>
      <c r="AX383" s="15" t="s">
        <v>81</v>
      </c>
      <c r="AY383" s="199" t="s">
        <v>122</v>
      </c>
    </row>
    <row r="384" s="12" customFormat="1" ht="22.8" customHeight="1">
      <c r="A384" s="12"/>
      <c r="B384" s="151"/>
      <c r="C384" s="12"/>
      <c r="D384" s="152" t="s">
        <v>72</v>
      </c>
      <c r="E384" s="162" t="s">
        <v>553</v>
      </c>
      <c r="F384" s="162" t="s">
        <v>554</v>
      </c>
      <c r="G384" s="12"/>
      <c r="H384" s="12"/>
      <c r="I384" s="154"/>
      <c r="J384" s="163">
        <f>BK384</f>
        <v>0</v>
      </c>
      <c r="K384" s="12"/>
      <c r="L384" s="151"/>
      <c r="M384" s="156"/>
      <c r="N384" s="157"/>
      <c r="O384" s="157"/>
      <c r="P384" s="158">
        <f>SUM(P385:P391)</f>
        <v>0</v>
      </c>
      <c r="Q384" s="157"/>
      <c r="R384" s="158">
        <f>SUM(R385:R391)</f>
        <v>0</v>
      </c>
      <c r="S384" s="157"/>
      <c r="T384" s="159">
        <f>SUM(T385:T391)</f>
        <v>0</v>
      </c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R384" s="152" t="s">
        <v>81</v>
      </c>
      <c r="AT384" s="160" t="s">
        <v>72</v>
      </c>
      <c r="AU384" s="160" t="s">
        <v>81</v>
      </c>
      <c r="AY384" s="152" t="s">
        <v>122</v>
      </c>
      <c r="BK384" s="161">
        <f>SUM(BK385:BK391)</f>
        <v>0</v>
      </c>
    </row>
    <row r="385" s="2" customFormat="1" ht="14.4" customHeight="1">
      <c r="A385" s="38"/>
      <c r="B385" s="164"/>
      <c r="C385" s="165" t="s">
        <v>555</v>
      </c>
      <c r="D385" s="165" t="s">
        <v>125</v>
      </c>
      <c r="E385" s="166" t="s">
        <v>556</v>
      </c>
      <c r="F385" s="167" t="s">
        <v>557</v>
      </c>
      <c r="G385" s="168" t="s">
        <v>278</v>
      </c>
      <c r="H385" s="169">
        <v>4.4630000000000001</v>
      </c>
      <c r="I385" s="170"/>
      <c r="J385" s="171">
        <f>ROUND(I385*H385,2)</f>
        <v>0</v>
      </c>
      <c r="K385" s="167" t="s">
        <v>129</v>
      </c>
      <c r="L385" s="39"/>
      <c r="M385" s="172" t="s">
        <v>3</v>
      </c>
      <c r="N385" s="173" t="s">
        <v>44</v>
      </c>
      <c r="O385" s="72"/>
      <c r="P385" s="174">
        <f>O385*H385</f>
        <v>0</v>
      </c>
      <c r="Q385" s="174">
        <v>0</v>
      </c>
      <c r="R385" s="174">
        <f>Q385*H385</f>
        <v>0</v>
      </c>
      <c r="S385" s="174">
        <v>0</v>
      </c>
      <c r="T385" s="175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176" t="s">
        <v>136</v>
      </c>
      <c r="AT385" s="176" t="s">
        <v>125</v>
      </c>
      <c r="AU385" s="176" t="s">
        <v>83</v>
      </c>
      <c r="AY385" s="19" t="s">
        <v>122</v>
      </c>
      <c r="BE385" s="177">
        <f>IF(N385="základní",J385,0)</f>
        <v>0</v>
      </c>
      <c r="BF385" s="177">
        <f>IF(N385="snížená",J385,0)</f>
        <v>0</v>
      </c>
      <c r="BG385" s="177">
        <f>IF(N385="zákl. přenesená",J385,0)</f>
        <v>0</v>
      </c>
      <c r="BH385" s="177">
        <f>IF(N385="sníž. přenesená",J385,0)</f>
        <v>0</v>
      </c>
      <c r="BI385" s="177">
        <f>IF(N385="nulová",J385,0)</f>
        <v>0</v>
      </c>
      <c r="BJ385" s="19" t="s">
        <v>81</v>
      </c>
      <c r="BK385" s="177">
        <f>ROUND(I385*H385,2)</f>
        <v>0</v>
      </c>
      <c r="BL385" s="19" t="s">
        <v>136</v>
      </c>
      <c r="BM385" s="176" t="s">
        <v>558</v>
      </c>
    </row>
    <row r="386" s="2" customFormat="1">
      <c r="A386" s="38"/>
      <c r="B386" s="39"/>
      <c r="C386" s="38"/>
      <c r="D386" s="178" t="s">
        <v>132</v>
      </c>
      <c r="E386" s="38"/>
      <c r="F386" s="179" t="s">
        <v>559</v>
      </c>
      <c r="G386" s="38"/>
      <c r="H386" s="38"/>
      <c r="I386" s="180"/>
      <c r="J386" s="38"/>
      <c r="K386" s="38"/>
      <c r="L386" s="39"/>
      <c r="M386" s="181"/>
      <c r="N386" s="182"/>
      <c r="O386" s="72"/>
      <c r="P386" s="72"/>
      <c r="Q386" s="72"/>
      <c r="R386" s="72"/>
      <c r="S386" s="72"/>
      <c r="T386" s="73"/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T386" s="19" t="s">
        <v>132</v>
      </c>
      <c r="AU386" s="19" t="s">
        <v>83</v>
      </c>
    </row>
    <row r="387" s="2" customFormat="1" ht="14.4" customHeight="1">
      <c r="A387" s="38"/>
      <c r="B387" s="164"/>
      <c r="C387" s="165" t="s">
        <v>560</v>
      </c>
      <c r="D387" s="165" t="s">
        <v>125</v>
      </c>
      <c r="E387" s="166" t="s">
        <v>561</v>
      </c>
      <c r="F387" s="167" t="s">
        <v>562</v>
      </c>
      <c r="G387" s="168" t="s">
        <v>278</v>
      </c>
      <c r="H387" s="169">
        <v>40.167000000000002</v>
      </c>
      <c r="I387" s="170"/>
      <c r="J387" s="171">
        <f>ROUND(I387*H387,2)</f>
        <v>0</v>
      </c>
      <c r="K387" s="167" t="s">
        <v>129</v>
      </c>
      <c r="L387" s="39"/>
      <c r="M387" s="172" t="s">
        <v>3</v>
      </c>
      <c r="N387" s="173" t="s">
        <v>44</v>
      </c>
      <c r="O387" s="72"/>
      <c r="P387" s="174">
        <f>O387*H387</f>
        <v>0</v>
      </c>
      <c r="Q387" s="174">
        <v>0</v>
      </c>
      <c r="R387" s="174">
        <f>Q387*H387</f>
        <v>0</v>
      </c>
      <c r="S387" s="174">
        <v>0</v>
      </c>
      <c r="T387" s="175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176" t="s">
        <v>136</v>
      </c>
      <c r="AT387" s="176" t="s">
        <v>125</v>
      </c>
      <c r="AU387" s="176" t="s">
        <v>83</v>
      </c>
      <c r="AY387" s="19" t="s">
        <v>122</v>
      </c>
      <c r="BE387" s="177">
        <f>IF(N387="základní",J387,0)</f>
        <v>0</v>
      </c>
      <c r="BF387" s="177">
        <f>IF(N387="snížená",J387,0)</f>
        <v>0</v>
      </c>
      <c r="BG387" s="177">
        <f>IF(N387="zákl. přenesená",J387,0)</f>
        <v>0</v>
      </c>
      <c r="BH387" s="177">
        <f>IF(N387="sníž. přenesená",J387,0)</f>
        <v>0</v>
      </c>
      <c r="BI387" s="177">
        <f>IF(N387="nulová",J387,0)</f>
        <v>0</v>
      </c>
      <c r="BJ387" s="19" t="s">
        <v>81</v>
      </c>
      <c r="BK387" s="177">
        <f>ROUND(I387*H387,2)</f>
        <v>0</v>
      </c>
      <c r="BL387" s="19" t="s">
        <v>136</v>
      </c>
      <c r="BM387" s="176" t="s">
        <v>563</v>
      </c>
    </row>
    <row r="388" s="2" customFormat="1">
      <c r="A388" s="38"/>
      <c r="B388" s="39"/>
      <c r="C388" s="38"/>
      <c r="D388" s="178" t="s">
        <v>132</v>
      </c>
      <c r="E388" s="38"/>
      <c r="F388" s="179" t="s">
        <v>564</v>
      </c>
      <c r="G388" s="38"/>
      <c r="H388" s="38"/>
      <c r="I388" s="180"/>
      <c r="J388" s="38"/>
      <c r="K388" s="38"/>
      <c r="L388" s="39"/>
      <c r="M388" s="181"/>
      <c r="N388" s="182"/>
      <c r="O388" s="72"/>
      <c r="P388" s="72"/>
      <c r="Q388" s="72"/>
      <c r="R388" s="72"/>
      <c r="S388" s="72"/>
      <c r="T388" s="73"/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T388" s="19" t="s">
        <v>132</v>
      </c>
      <c r="AU388" s="19" t="s">
        <v>83</v>
      </c>
    </row>
    <row r="389" s="14" customFormat="1">
      <c r="A389" s="14"/>
      <c r="B389" s="190"/>
      <c r="C389" s="14"/>
      <c r="D389" s="178" t="s">
        <v>133</v>
      </c>
      <c r="E389" s="14"/>
      <c r="F389" s="192" t="s">
        <v>565</v>
      </c>
      <c r="G389" s="14"/>
      <c r="H389" s="193">
        <v>40.167000000000002</v>
      </c>
      <c r="I389" s="194"/>
      <c r="J389" s="14"/>
      <c r="K389" s="14"/>
      <c r="L389" s="190"/>
      <c r="M389" s="195"/>
      <c r="N389" s="196"/>
      <c r="O389" s="196"/>
      <c r="P389" s="196"/>
      <c r="Q389" s="196"/>
      <c r="R389" s="196"/>
      <c r="S389" s="196"/>
      <c r="T389" s="197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191" t="s">
        <v>133</v>
      </c>
      <c r="AU389" s="191" t="s">
        <v>83</v>
      </c>
      <c r="AV389" s="14" t="s">
        <v>83</v>
      </c>
      <c r="AW389" s="14" t="s">
        <v>4</v>
      </c>
      <c r="AX389" s="14" t="s">
        <v>81</v>
      </c>
      <c r="AY389" s="191" t="s">
        <v>122</v>
      </c>
    </row>
    <row r="390" s="2" customFormat="1" ht="14.4" customHeight="1">
      <c r="A390" s="38"/>
      <c r="B390" s="164"/>
      <c r="C390" s="165" t="s">
        <v>566</v>
      </c>
      <c r="D390" s="165" t="s">
        <v>125</v>
      </c>
      <c r="E390" s="166" t="s">
        <v>567</v>
      </c>
      <c r="F390" s="167" t="s">
        <v>568</v>
      </c>
      <c r="G390" s="168" t="s">
        <v>278</v>
      </c>
      <c r="H390" s="169">
        <v>4.4630000000000001</v>
      </c>
      <c r="I390" s="170"/>
      <c r="J390" s="171">
        <f>ROUND(I390*H390,2)</f>
        <v>0</v>
      </c>
      <c r="K390" s="167" t="s">
        <v>129</v>
      </c>
      <c r="L390" s="39"/>
      <c r="M390" s="172" t="s">
        <v>3</v>
      </c>
      <c r="N390" s="173" t="s">
        <v>44</v>
      </c>
      <c r="O390" s="72"/>
      <c r="P390" s="174">
        <f>O390*H390</f>
        <v>0</v>
      </c>
      <c r="Q390" s="174">
        <v>0</v>
      </c>
      <c r="R390" s="174">
        <f>Q390*H390</f>
        <v>0</v>
      </c>
      <c r="S390" s="174">
        <v>0</v>
      </c>
      <c r="T390" s="175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176" t="s">
        <v>136</v>
      </c>
      <c r="AT390" s="176" t="s">
        <v>125</v>
      </c>
      <c r="AU390" s="176" t="s">
        <v>83</v>
      </c>
      <c r="AY390" s="19" t="s">
        <v>122</v>
      </c>
      <c r="BE390" s="177">
        <f>IF(N390="základní",J390,0)</f>
        <v>0</v>
      </c>
      <c r="BF390" s="177">
        <f>IF(N390="snížená",J390,0)</f>
        <v>0</v>
      </c>
      <c r="BG390" s="177">
        <f>IF(N390="zákl. přenesená",J390,0)</f>
        <v>0</v>
      </c>
      <c r="BH390" s="177">
        <f>IF(N390="sníž. přenesená",J390,0)</f>
        <v>0</v>
      </c>
      <c r="BI390" s="177">
        <f>IF(N390="nulová",J390,0)</f>
        <v>0</v>
      </c>
      <c r="BJ390" s="19" t="s">
        <v>81</v>
      </c>
      <c r="BK390" s="177">
        <f>ROUND(I390*H390,2)</f>
        <v>0</v>
      </c>
      <c r="BL390" s="19" t="s">
        <v>136</v>
      </c>
      <c r="BM390" s="176" t="s">
        <v>569</v>
      </c>
    </row>
    <row r="391" s="2" customFormat="1">
      <c r="A391" s="38"/>
      <c r="B391" s="39"/>
      <c r="C391" s="38"/>
      <c r="D391" s="178" t="s">
        <v>132</v>
      </c>
      <c r="E391" s="38"/>
      <c r="F391" s="179" t="s">
        <v>570</v>
      </c>
      <c r="G391" s="38"/>
      <c r="H391" s="38"/>
      <c r="I391" s="180"/>
      <c r="J391" s="38"/>
      <c r="K391" s="38"/>
      <c r="L391" s="39"/>
      <c r="M391" s="181"/>
      <c r="N391" s="182"/>
      <c r="O391" s="72"/>
      <c r="P391" s="72"/>
      <c r="Q391" s="72"/>
      <c r="R391" s="72"/>
      <c r="S391" s="72"/>
      <c r="T391" s="73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T391" s="19" t="s">
        <v>132</v>
      </c>
      <c r="AU391" s="19" t="s">
        <v>83</v>
      </c>
    </row>
    <row r="392" s="12" customFormat="1" ht="22.8" customHeight="1">
      <c r="A392" s="12"/>
      <c r="B392" s="151"/>
      <c r="C392" s="12"/>
      <c r="D392" s="152" t="s">
        <v>72</v>
      </c>
      <c r="E392" s="162" t="s">
        <v>571</v>
      </c>
      <c r="F392" s="162" t="s">
        <v>572</v>
      </c>
      <c r="G392" s="12"/>
      <c r="H392" s="12"/>
      <c r="I392" s="154"/>
      <c r="J392" s="163">
        <f>BK392</f>
        <v>0</v>
      </c>
      <c r="K392" s="12"/>
      <c r="L392" s="151"/>
      <c r="M392" s="156"/>
      <c r="N392" s="157"/>
      <c r="O392" s="157"/>
      <c r="P392" s="158">
        <f>SUM(P393:P394)</f>
        <v>0</v>
      </c>
      <c r="Q392" s="157"/>
      <c r="R392" s="158">
        <f>SUM(R393:R394)</f>
        <v>0</v>
      </c>
      <c r="S392" s="157"/>
      <c r="T392" s="159">
        <f>SUM(T393:T394)</f>
        <v>0</v>
      </c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R392" s="152" t="s">
        <v>81</v>
      </c>
      <c r="AT392" s="160" t="s">
        <v>72</v>
      </c>
      <c r="AU392" s="160" t="s">
        <v>81</v>
      </c>
      <c r="AY392" s="152" t="s">
        <v>122</v>
      </c>
      <c r="BK392" s="161">
        <f>SUM(BK393:BK394)</f>
        <v>0</v>
      </c>
    </row>
    <row r="393" s="2" customFormat="1" ht="14.4" customHeight="1">
      <c r="A393" s="38"/>
      <c r="B393" s="164"/>
      <c r="C393" s="165" t="s">
        <v>573</v>
      </c>
      <c r="D393" s="165" t="s">
        <v>125</v>
      </c>
      <c r="E393" s="166" t="s">
        <v>574</v>
      </c>
      <c r="F393" s="167" t="s">
        <v>575</v>
      </c>
      <c r="G393" s="168" t="s">
        <v>278</v>
      </c>
      <c r="H393" s="169">
        <v>231.84</v>
      </c>
      <c r="I393" s="170"/>
      <c r="J393" s="171">
        <f>ROUND(I393*H393,2)</f>
        <v>0</v>
      </c>
      <c r="K393" s="167" t="s">
        <v>129</v>
      </c>
      <c r="L393" s="39"/>
      <c r="M393" s="172" t="s">
        <v>3</v>
      </c>
      <c r="N393" s="173" t="s">
        <v>44</v>
      </c>
      <c r="O393" s="72"/>
      <c r="P393" s="174">
        <f>O393*H393</f>
        <v>0</v>
      </c>
      <c r="Q393" s="174">
        <v>0</v>
      </c>
      <c r="R393" s="174">
        <f>Q393*H393</f>
        <v>0</v>
      </c>
      <c r="S393" s="174">
        <v>0</v>
      </c>
      <c r="T393" s="175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176" t="s">
        <v>136</v>
      </c>
      <c r="AT393" s="176" t="s">
        <v>125</v>
      </c>
      <c r="AU393" s="176" t="s">
        <v>83</v>
      </c>
      <c r="AY393" s="19" t="s">
        <v>122</v>
      </c>
      <c r="BE393" s="177">
        <f>IF(N393="základní",J393,0)</f>
        <v>0</v>
      </c>
      <c r="BF393" s="177">
        <f>IF(N393="snížená",J393,0)</f>
        <v>0</v>
      </c>
      <c r="BG393" s="177">
        <f>IF(N393="zákl. přenesená",J393,0)</f>
        <v>0</v>
      </c>
      <c r="BH393" s="177">
        <f>IF(N393="sníž. přenesená",J393,0)</f>
        <v>0</v>
      </c>
      <c r="BI393" s="177">
        <f>IF(N393="nulová",J393,0)</f>
        <v>0</v>
      </c>
      <c r="BJ393" s="19" t="s">
        <v>81</v>
      </c>
      <c r="BK393" s="177">
        <f>ROUND(I393*H393,2)</f>
        <v>0</v>
      </c>
      <c r="BL393" s="19" t="s">
        <v>136</v>
      </c>
      <c r="BM393" s="176" t="s">
        <v>576</v>
      </c>
    </row>
    <row r="394" s="2" customFormat="1">
      <c r="A394" s="38"/>
      <c r="B394" s="39"/>
      <c r="C394" s="38"/>
      <c r="D394" s="178" t="s">
        <v>132</v>
      </c>
      <c r="E394" s="38"/>
      <c r="F394" s="179" t="s">
        <v>577</v>
      </c>
      <c r="G394" s="38"/>
      <c r="H394" s="38"/>
      <c r="I394" s="180"/>
      <c r="J394" s="38"/>
      <c r="K394" s="38"/>
      <c r="L394" s="39"/>
      <c r="M394" s="181"/>
      <c r="N394" s="182"/>
      <c r="O394" s="72"/>
      <c r="P394" s="72"/>
      <c r="Q394" s="72"/>
      <c r="R394" s="72"/>
      <c r="S394" s="72"/>
      <c r="T394" s="73"/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T394" s="19" t="s">
        <v>132</v>
      </c>
      <c r="AU394" s="19" t="s">
        <v>83</v>
      </c>
    </row>
    <row r="395" s="12" customFormat="1" ht="25.92" customHeight="1">
      <c r="A395" s="12"/>
      <c r="B395" s="151"/>
      <c r="C395" s="12"/>
      <c r="D395" s="152" t="s">
        <v>72</v>
      </c>
      <c r="E395" s="153" t="s">
        <v>304</v>
      </c>
      <c r="F395" s="153" t="s">
        <v>578</v>
      </c>
      <c r="G395" s="12"/>
      <c r="H395" s="12"/>
      <c r="I395" s="154"/>
      <c r="J395" s="155">
        <f>BK395</f>
        <v>0</v>
      </c>
      <c r="K395" s="12"/>
      <c r="L395" s="151"/>
      <c r="M395" s="156"/>
      <c r="N395" s="157"/>
      <c r="O395" s="157"/>
      <c r="P395" s="158">
        <f>P396</f>
        <v>0</v>
      </c>
      <c r="Q395" s="157"/>
      <c r="R395" s="158">
        <f>R396</f>
        <v>5.1777199999999999</v>
      </c>
      <c r="S395" s="157"/>
      <c r="T395" s="159">
        <f>T396</f>
        <v>0</v>
      </c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R395" s="152" t="s">
        <v>142</v>
      </c>
      <c r="AT395" s="160" t="s">
        <v>72</v>
      </c>
      <c r="AU395" s="160" t="s">
        <v>73</v>
      </c>
      <c r="AY395" s="152" t="s">
        <v>122</v>
      </c>
      <c r="BK395" s="161">
        <f>BK396</f>
        <v>0</v>
      </c>
    </row>
    <row r="396" s="12" customFormat="1" ht="22.8" customHeight="1">
      <c r="A396" s="12"/>
      <c r="B396" s="151"/>
      <c r="C396" s="12"/>
      <c r="D396" s="152" t="s">
        <v>72</v>
      </c>
      <c r="E396" s="162" t="s">
        <v>579</v>
      </c>
      <c r="F396" s="162" t="s">
        <v>580</v>
      </c>
      <c r="G396" s="12"/>
      <c r="H396" s="12"/>
      <c r="I396" s="154"/>
      <c r="J396" s="163">
        <f>BK396</f>
        <v>0</v>
      </c>
      <c r="K396" s="12"/>
      <c r="L396" s="151"/>
      <c r="M396" s="156"/>
      <c r="N396" s="157"/>
      <c r="O396" s="157"/>
      <c r="P396" s="158">
        <f>SUM(P397:P431)</f>
        <v>0</v>
      </c>
      <c r="Q396" s="157"/>
      <c r="R396" s="158">
        <f>SUM(R397:R431)</f>
        <v>5.1777199999999999</v>
      </c>
      <c r="S396" s="157"/>
      <c r="T396" s="159">
        <f>SUM(T397:T431)</f>
        <v>0</v>
      </c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R396" s="152" t="s">
        <v>142</v>
      </c>
      <c r="AT396" s="160" t="s">
        <v>72</v>
      </c>
      <c r="AU396" s="160" t="s">
        <v>81</v>
      </c>
      <c r="AY396" s="152" t="s">
        <v>122</v>
      </c>
      <c r="BK396" s="161">
        <f>SUM(BK397:BK431)</f>
        <v>0</v>
      </c>
    </row>
    <row r="397" s="2" customFormat="1" ht="14.4" customHeight="1">
      <c r="A397" s="38"/>
      <c r="B397" s="164"/>
      <c r="C397" s="165" t="s">
        <v>581</v>
      </c>
      <c r="D397" s="165" t="s">
        <v>125</v>
      </c>
      <c r="E397" s="166" t="s">
        <v>582</v>
      </c>
      <c r="F397" s="167" t="s">
        <v>583</v>
      </c>
      <c r="G397" s="168" t="s">
        <v>385</v>
      </c>
      <c r="H397" s="169">
        <v>27</v>
      </c>
      <c r="I397" s="170"/>
      <c r="J397" s="171">
        <f>ROUND(I397*H397,2)</f>
        <v>0</v>
      </c>
      <c r="K397" s="167" t="s">
        <v>129</v>
      </c>
      <c r="L397" s="39"/>
      <c r="M397" s="172" t="s">
        <v>3</v>
      </c>
      <c r="N397" s="173" t="s">
        <v>44</v>
      </c>
      <c r="O397" s="72"/>
      <c r="P397" s="174">
        <f>O397*H397</f>
        <v>0</v>
      </c>
      <c r="Q397" s="174">
        <v>0.13538</v>
      </c>
      <c r="R397" s="174">
        <f>Q397*H397</f>
        <v>3.6552600000000002</v>
      </c>
      <c r="S397" s="174">
        <v>0</v>
      </c>
      <c r="T397" s="175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176" t="s">
        <v>584</v>
      </c>
      <c r="AT397" s="176" t="s">
        <v>125</v>
      </c>
      <c r="AU397" s="176" t="s">
        <v>83</v>
      </c>
      <c r="AY397" s="19" t="s">
        <v>122</v>
      </c>
      <c r="BE397" s="177">
        <f>IF(N397="základní",J397,0)</f>
        <v>0</v>
      </c>
      <c r="BF397" s="177">
        <f>IF(N397="snížená",J397,0)</f>
        <v>0</v>
      </c>
      <c r="BG397" s="177">
        <f>IF(N397="zákl. přenesená",J397,0)</f>
        <v>0</v>
      </c>
      <c r="BH397" s="177">
        <f>IF(N397="sníž. přenesená",J397,0)</f>
        <v>0</v>
      </c>
      <c r="BI397" s="177">
        <f>IF(N397="nulová",J397,0)</f>
        <v>0</v>
      </c>
      <c r="BJ397" s="19" t="s">
        <v>81</v>
      </c>
      <c r="BK397" s="177">
        <f>ROUND(I397*H397,2)</f>
        <v>0</v>
      </c>
      <c r="BL397" s="19" t="s">
        <v>584</v>
      </c>
      <c r="BM397" s="176" t="s">
        <v>585</v>
      </c>
    </row>
    <row r="398" s="2" customFormat="1">
      <c r="A398" s="38"/>
      <c r="B398" s="39"/>
      <c r="C398" s="38"/>
      <c r="D398" s="178" t="s">
        <v>132</v>
      </c>
      <c r="E398" s="38"/>
      <c r="F398" s="179" t="s">
        <v>586</v>
      </c>
      <c r="G398" s="38"/>
      <c r="H398" s="38"/>
      <c r="I398" s="180"/>
      <c r="J398" s="38"/>
      <c r="K398" s="38"/>
      <c r="L398" s="39"/>
      <c r="M398" s="181"/>
      <c r="N398" s="182"/>
      <c r="O398" s="72"/>
      <c r="P398" s="72"/>
      <c r="Q398" s="72"/>
      <c r="R398" s="72"/>
      <c r="S398" s="72"/>
      <c r="T398" s="73"/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T398" s="19" t="s">
        <v>132</v>
      </c>
      <c r="AU398" s="19" t="s">
        <v>83</v>
      </c>
    </row>
    <row r="399" s="13" customFormat="1">
      <c r="A399" s="13"/>
      <c r="B399" s="183"/>
      <c r="C399" s="13"/>
      <c r="D399" s="178" t="s">
        <v>133</v>
      </c>
      <c r="E399" s="184" t="s">
        <v>3</v>
      </c>
      <c r="F399" s="185" t="s">
        <v>224</v>
      </c>
      <c r="G399" s="13"/>
      <c r="H399" s="184" t="s">
        <v>3</v>
      </c>
      <c r="I399" s="186"/>
      <c r="J399" s="13"/>
      <c r="K399" s="13"/>
      <c r="L399" s="183"/>
      <c r="M399" s="187"/>
      <c r="N399" s="188"/>
      <c r="O399" s="188"/>
      <c r="P399" s="188"/>
      <c r="Q399" s="188"/>
      <c r="R399" s="188"/>
      <c r="S399" s="188"/>
      <c r="T399" s="189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184" t="s">
        <v>133</v>
      </c>
      <c r="AU399" s="184" t="s">
        <v>83</v>
      </c>
      <c r="AV399" s="13" t="s">
        <v>81</v>
      </c>
      <c r="AW399" s="13" t="s">
        <v>34</v>
      </c>
      <c r="AX399" s="13" t="s">
        <v>73</v>
      </c>
      <c r="AY399" s="184" t="s">
        <v>122</v>
      </c>
    </row>
    <row r="400" s="13" customFormat="1">
      <c r="A400" s="13"/>
      <c r="B400" s="183"/>
      <c r="C400" s="13"/>
      <c r="D400" s="178" t="s">
        <v>133</v>
      </c>
      <c r="E400" s="184" t="s">
        <v>3</v>
      </c>
      <c r="F400" s="185" t="s">
        <v>587</v>
      </c>
      <c r="G400" s="13"/>
      <c r="H400" s="184" t="s">
        <v>3</v>
      </c>
      <c r="I400" s="186"/>
      <c r="J400" s="13"/>
      <c r="K400" s="13"/>
      <c r="L400" s="183"/>
      <c r="M400" s="187"/>
      <c r="N400" s="188"/>
      <c r="O400" s="188"/>
      <c r="P400" s="188"/>
      <c r="Q400" s="188"/>
      <c r="R400" s="188"/>
      <c r="S400" s="188"/>
      <c r="T400" s="189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184" t="s">
        <v>133</v>
      </c>
      <c r="AU400" s="184" t="s">
        <v>83</v>
      </c>
      <c r="AV400" s="13" t="s">
        <v>81</v>
      </c>
      <c r="AW400" s="13" t="s">
        <v>34</v>
      </c>
      <c r="AX400" s="13" t="s">
        <v>73</v>
      </c>
      <c r="AY400" s="184" t="s">
        <v>122</v>
      </c>
    </row>
    <row r="401" s="13" customFormat="1">
      <c r="A401" s="13"/>
      <c r="B401" s="183"/>
      <c r="C401" s="13"/>
      <c r="D401" s="178" t="s">
        <v>133</v>
      </c>
      <c r="E401" s="184" t="s">
        <v>3</v>
      </c>
      <c r="F401" s="185" t="s">
        <v>588</v>
      </c>
      <c r="G401" s="13"/>
      <c r="H401" s="184" t="s">
        <v>3</v>
      </c>
      <c r="I401" s="186"/>
      <c r="J401" s="13"/>
      <c r="K401" s="13"/>
      <c r="L401" s="183"/>
      <c r="M401" s="187"/>
      <c r="N401" s="188"/>
      <c r="O401" s="188"/>
      <c r="P401" s="188"/>
      <c r="Q401" s="188"/>
      <c r="R401" s="188"/>
      <c r="S401" s="188"/>
      <c r="T401" s="189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184" t="s">
        <v>133</v>
      </c>
      <c r="AU401" s="184" t="s">
        <v>83</v>
      </c>
      <c r="AV401" s="13" t="s">
        <v>81</v>
      </c>
      <c r="AW401" s="13" t="s">
        <v>34</v>
      </c>
      <c r="AX401" s="13" t="s">
        <v>73</v>
      </c>
      <c r="AY401" s="184" t="s">
        <v>122</v>
      </c>
    </row>
    <row r="402" s="14" customFormat="1">
      <c r="A402" s="14"/>
      <c r="B402" s="190"/>
      <c r="C402" s="14"/>
      <c r="D402" s="178" t="s">
        <v>133</v>
      </c>
      <c r="E402" s="191" t="s">
        <v>3</v>
      </c>
      <c r="F402" s="192" t="s">
        <v>334</v>
      </c>
      <c r="G402" s="14"/>
      <c r="H402" s="193">
        <v>19</v>
      </c>
      <c r="I402" s="194"/>
      <c r="J402" s="14"/>
      <c r="K402" s="14"/>
      <c r="L402" s="190"/>
      <c r="M402" s="195"/>
      <c r="N402" s="196"/>
      <c r="O402" s="196"/>
      <c r="P402" s="196"/>
      <c r="Q402" s="196"/>
      <c r="R402" s="196"/>
      <c r="S402" s="196"/>
      <c r="T402" s="197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191" t="s">
        <v>133</v>
      </c>
      <c r="AU402" s="191" t="s">
        <v>83</v>
      </c>
      <c r="AV402" s="14" t="s">
        <v>83</v>
      </c>
      <c r="AW402" s="14" t="s">
        <v>34</v>
      </c>
      <c r="AX402" s="14" t="s">
        <v>73</v>
      </c>
      <c r="AY402" s="191" t="s">
        <v>122</v>
      </c>
    </row>
    <row r="403" s="13" customFormat="1">
      <c r="A403" s="13"/>
      <c r="B403" s="183"/>
      <c r="C403" s="13"/>
      <c r="D403" s="178" t="s">
        <v>133</v>
      </c>
      <c r="E403" s="184" t="s">
        <v>3</v>
      </c>
      <c r="F403" s="185" t="s">
        <v>589</v>
      </c>
      <c r="G403" s="13"/>
      <c r="H403" s="184" t="s">
        <v>3</v>
      </c>
      <c r="I403" s="186"/>
      <c r="J403" s="13"/>
      <c r="K403" s="13"/>
      <c r="L403" s="183"/>
      <c r="M403" s="187"/>
      <c r="N403" s="188"/>
      <c r="O403" s="188"/>
      <c r="P403" s="188"/>
      <c r="Q403" s="188"/>
      <c r="R403" s="188"/>
      <c r="S403" s="188"/>
      <c r="T403" s="189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184" t="s">
        <v>133</v>
      </c>
      <c r="AU403" s="184" t="s">
        <v>83</v>
      </c>
      <c r="AV403" s="13" t="s">
        <v>81</v>
      </c>
      <c r="AW403" s="13" t="s">
        <v>34</v>
      </c>
      <c r="AX403" s="13" t="s">
        <v>73</v>
      </c>
      <c r="AY403" s="184" t="s">
        <v>122</v>
      </c>
    </row>
    <row r="404" s="14" customFormat="1">
      <c r="A404" s="14"/>
      <c r="B404" s="190"/>
      <c r="C404" s="14"/>
      <c r="D404" s="178" t="s">
        <v>133</v>
      </c>
      <c r="E404" s="191" t="s">
        <v>3</v>
      </c>
      <c r="F404" s="192" t="s">
        <v>590</v>
      </c>
      <c r="G404" s="14"/>
      <c r="H404" s="193">
        <v>8</v>
      </c>
      <c r="I404" s="194"/>
      <c r="J404" s="14"/>
      <c r="K404" s="14"/>
      <c r="L404" s="190"/>
      <c r="M404" s="195"/>
      <c r="N404" s="196"/>
      <c r="O404" s="196"/>
      <c r="P404" s="196"/>
      <c r="Q404" s="196"/>
      <c r="R404" s="196"/>
      <c r="S404" s="196"/>
      <c r="T404" s="197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191" t="s">
        <v>133</v>
      </c>
      <c r="AU404" s="191" t="s">
        <v>83</v>
      </c>
      <c r="AV404" s="14" t="s">
        <v>83</v>
      </c>
      <c r="AW404" s="14" t="s">
        <v>34</v>
      </c>
      <c r="AX404" s="14" t="s">
        <v>73</v>
      </c>
      <c r="AY404" s="191" t="s">
        <v>122</v>
      </c>
    </row>
    <row r="405" s="15" customFormat="1">
      <c r="A405" s="15"/>
      <c r="B405" s="198"/>
      <c r="C405" s="15"/>
      <c r="D405" s="178" t="s">
        <v>133</v>
      </c>
      <c r="E405" s="199" t="s">
        <v>3</v>
      </c>
      <c r="F405" s="200" t="s">
        <v>135</v>
      </c>
      <c r="G405" s="15"/>
      <c r="H405" s="201">
        <v>27</v>
      </c>
      <c r="I405" s="202"/>
      <c r="J405" s="15"/>
      <c r="K405" s="15"/>
      <c r="L405" s="198"/>
      <c r="M405" s="203"/>
      <c r="N405" s="204"/>
      <c r="O405" s="204"/>
      <c r="P405" s="204"/>
      <c r="Q405" s="204"/>
      <c r="R405" s="204"/>
      <c r="S405" s="204"/>
      <c r="T405" s="205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199" t="s">
        <v>133</v>
      </c>
      <c r="AU405" s="199" t="s">
        <v>83</v>
      </c>
      <c r="AV405" s="15" t="s">
        <v>136</v>
      </c>
      <c r="AW405" s="15" t="s">
        <v>34</v>
      </c>
      <c r="AX405" s="15" t="s">
        <v>81</v>
      </c>
      <c r="AY405" s="199" t="s">
        <v>122</v>
      </c>
    </row>
    <row r="406" s="2" customFormat="1" ht="14.4" customHeight="1">
      <c r="A406" s="38"/>
      <c r="B406" s="164"/>
      <c r="C406" s="209" t="s">
        <v>584</v>
      </c>
      <c r="D406" s="209" t="s">
        <v>304</v>
      </c>
      <c r="E406" s="210" t="s">
        <v>591</v>
      </c>
      <c r="F406" s="211" t="s">
        <v>592</v>
      </c>
      <c r="G406" s="212" t="s">
        <v>385</v>
      </c>
      <c r="H406" s="213">
        <v>19</v>
      </c>
      <c r="I406" s="214"/>
      <c r="J406" s="215">
        <f>ROUND(I406*H406,2)</f>
        <v>0</v>
      </c>
      <c r="K406" s="211" t="s">
        <v>129</v>
      </c>
      <c r="L406" s="216"/>
      <c r="M406" s="217" t="s">
        <v>3</v>
      </c>
      <c r="N406" s="218" t="s">
        <v>44</v>
      </c>
      <c r="O406" s="72"/>
      <c r="P406" s="174">
        <f>O406*H406</f>
        <v>0</v>
      </c>
      <c r="Q406" s="174">
        <v>0.00034000000000000002</v>
      </c>
      <c r="R406" s="174">
        <f>Q406*H406</f>
        <v>0.0064600000000000005</v>
      </c>
      <c r="S406" s="174">
        <v>0</v>
      </c>
      <c r="T406" s="175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176" t="s">
        <v>593</v>
      </c>
      <c r="AT406" s="176" t="s">
        <v>304</v>
      </c>
      <c r="AU406" s="176" t="s">
        <v>83</v>
      </c>
      <c r="AY406" s="19" t="s">
        <v>122</v>
      </c>
      <c r="BE406" s="177">
        <f>IF(N406="základní",J406,0)</f>
        <v>0</v>
      </c>
      <c r="BF406" s="177">
        <f>IF(N406="snížená",J406,0)</f>
        <v>0</v>
      </c>
      <c r="BG406" s="177">
        <f>IF(N406="zákl. přenesená",J406,0)</f>
        <v>0</v>
      </c>
      <c r="BH406" s="177">
        <f>IF(N406="sníž. přenesená",J406,0)</f>
        <v>0</v>
      </c>
      <c r="BI406" s="177">
        <f>IF(N406="nulová",J406,0)</f>
        <v>0</v>
      </c>
      <c r="BJ406" s="19" t="s">
        <v>81</v>
      </c>
      <c r="BK406" s="177">
        <f>ROUND(I406*H406,2)</f>
        <v>0</v>
      </c>
      <c r="BL406" s="19" t="s">
        <v>593</v>
      </c>
      <c r="BM406" s="176" t="s">
        <v>594</v>
      </c>
    </row>
    <row r="407" s="2" customFormat="1">
      <c r="A407" s="38"/>
      <c r="B407" s="39"/>
      <c r="C407" s="38"/>
      <c r="D407" s="178" t="s">
        <v>132</v>
      </c>
      <c r="E407" s="38"/>
      <c r="F407" s="179" t="s">
        <v>592</v>
      </c>
      <c r="G407" s="38"/>
      <c r="H407" s="38"/>
      <c r="I407" s="180"/>
      <c r="J407" s="38"/>
      <c r="K407" s="38"/>
      <c r="L407" s="39"/>
      <c r="M407" s="181"/>
      <c r="N407" s="182"/>
      <c r="O407" s="72"/>
      <c r="P407" s="72"/>
      <c r="Q407" s="72"/>
      <c r="R407" s="72"/>
      <c r="S407" s="72"/>
      <c r="T407" s="73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T407" s="19" t="s">
        <v>132</v>
      </c>
      <c r="AU407" s="19" t="s">
        <v>83</v>
      </c>
    </row>
    <row r="408" s="13" customFormat="1">
      <c r="A408" s="13"/>
      <c r="B408" s="183"/>
      <c r="C408" s="13"/>
      <c r="D408" s="178" t="s">
        <v>133</v>
      </c>
      <c r="E408" s="184" t="s">
        <v>3</v>
      </c>
      <c r="F408" s="185" t="s">
        <v>224</v>
      </c>
      <c r="G408" s="13"/>
      <c r="H408" s="184" t="s">
        <v>3</v>
      </c>
      <c r="I408" s="186"/>
      <c r="J408" s="13"/>
      <c r="K408" s="13"/>
      <c r="L408" s="183"/>
      <c r="M408" s="187"/>
      <c r="N408" s="188"/>
      <c r="O408" s="188"/>
      <c r="P408" s="188"/>
      <c r="Q408" s="188"/>
      <c r="R408" s="188"/>
      <c r="S408" s="188"/>
      <c r="T408" s="189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184" t="s">
        <v>133</v>
      </c>
      <c r="AU408" s="184" t="s">
        <v>83</v>
      </c>
      <c r="AV408" s="13" t="s">
        <v>81</v>
      </c>
      <c r="AW408" s="13" t="s">
        <v>34</v>
      </c>
      <c r="AX408" s="13" t="s">
        <v>73</v>
      </c>
      <c r="AY408" s="184" t="s">
        <v>122</v>
      </c>
    </row>
    <row r="409" s="13" customFormat="1">
      <c r="A409" s="13"/>
      <c r="B409" s="183"/>
      <c r="C409" s="13"/>
      <c r="D409" s="178" t="s">
        <v>133</v>
      </c>
      <c r="E409" s="184" t="s">
        <v>3</v>
      </c>
      <c r="F409" s="185" t="s">
        <v>588</v>
      </c>
      <c r="G409" s="13"/>
      <c r="H409" s="184" t="s">
        <v>3</v>
      </c>
      <c r="I409" s="186"/>
      <c r="J409" s="13"/>
      <c r="K409" s="13"/>
      <c r="L409" s="183"/>
      <c r="M409" s="187"/>
      <c r="N409" s="188"/>
      <c r="O409" s="188"/>
      <c r="P409" s="188"/>
      <c r="Q409" s="188"/>
      <c r="R409" s="188"/>
      <c r="S409" s="188"/>
      <c r="T409" s="189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184" t="s">
        <v>133</v>
      </c>
      <c r="AU409" s="184" t="s">
        <v>83</v>
      </c>
      <c r="AV409" s="13" t="s">
        <v>81</v>
      </c>
      <c r="AW409" s="13" t="s">
        <v>34</v>
      </c>
      <c r="AX409" s="13" t="s">
        <v>73</v>
      </c>
      <c r="AY409" s="184" t="s">
        <v>122</v>
      </c>
    </row>
    <row r="410" s="14" customFormat="1">
      <c r="A410" s="14"/>
      <c r="B410" s="190"/>
      <c r="C410" s="14"/>
      <c r="D410" s="178" t="s">
        <v>133</v>
      </c>
      <c r="E410" s="191" t="s">
        <v>3</v>
      </c>
      <c r="F410" s="192" t="s">
        <v>334</v>
      </c>
      <c r="G410" s="14"/>
      <c r="H410" s="193">
        <v>19</v>
      </c>
      <c r="I410" s="194"/>
      <c r="J410" s="14"/>
      <c r="K410" s="14"/>
      <c r="L410" s="190"/>
      <c r="M410" s="195"/>
      <c r="N410" s="196"/>
      <c r="O410" s="196"/>
      <c r="P410" s="196"/>
      <c r="Q410" s="196"/>
      <c r="R410" s="196"/>
      <c r="S410" s="196"/>
      <c r="T410" s="197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191" t="s">
        <v>133</v>
      </c>
      <c r="AU410" s="191" t="s">
        <v>83</v>
      </c>
      <c r="AV410" s="14" t="s">
        <v>83</v>
      </c>
      <c r="AW410" s="14" t="s">
        <v>34</v>
      </c>
      <c r="AX410" s="14" t="s">
        <v>73</v>
      </c>
      <c r="AY410" s="191" t="s">
        <v>122</v>
      </c>
    </row>
    <row r="411" s="15" customFormat="1">
      <c r="A411" s="15"/>
      <c r="B411" s="198"/>
      <c r="C411" s="15"/>
      <c r="D411" s="178" t="s">
        <v>133</v>
      </c>
      <c r="E411" s="199" t="s">
        <v>3</v>
      </c>
      <c r="F411" s="200" t="s">
        <v>135</v>
      </c>
      <c r="G411" s="15"/>
      <c r="H411" s="201">
        <v>19</v>
      </c>
      <c r="I411" s="202"/>
      <c r="J411" s="15"/>
      <c r="K411" s="15"/>
      <c r="L411" s="198"/>
      <c r="M411" s="203"/>
      <c r="N411" s="204"/>
      <c r="O411" s="204"/>
      <c r="P411" s="204"/>
      <c r="Q411" s="204"/>
      <c r="R411" s="204"/>
      <c r="S411" s="204"/>
      <c r="T411" s="205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199" t="s">
        <v>133</v>
      </c>
      <c r="AU411" s="199" t="s">
        <v>83</v>
      </c>
      <c r="AV411" s="15" t="s">
        <v>136</v>
      </c>
      <c r="AW411" s="15" t="s">
        <v>34</v>
      </c>
      <c r="AX411" s="15" t="s">
        <v>81</v>
      </c>
      <c r="AY411" s="199" t="s">
        <v>122</v>
      </c>
    </row>
    <row r="412" s="2" customFormat="1" ht="14.4" customHeight="1">
      <c r="A412" s="38"/>
      <c r="B412" s="164"/>
      <c r="C412" s="209" t="s">
        <v>595</v>
      </c>
      <c r="D412" s="209" t="s">
        <v>304</v>
      </c>
      <c r="E412" s="210" t="s">
        <v>596</v>
      </c>
      <c r="F412" s="211" t="s">
        <v>597</v>
      </c>
      <c r="G412" s="212" t="s">
        <v>385</v>
      </c>
      <c r="H412" s="213">
        <v>8</v>
      </c>
      <c r="I412" s="214"/>
      <c r="J412" s="215">
        <f>ROUND(I412*H412,2)</f>
        <v>0</v>
      </c>
      <c r="K412" s="211" t="s">
        <v>129</v>
      </c>
      <c r="L412" s="216"/>
      <c r="M412" s="217" t="s">
        <v>3</v>
      </c>
      <c r="N412" s="218" t="s">
        <v>44</v>
      </c>
      <c r="O412" s="72"/>
      <c r="P412" s="174">
        <f>O412*H412</f>
        <v>0</v>
      </c>
      <c r="Q412" s="174">
        <v>0.0014</v>
      </c>
      <c r="R412" s="174">
        <f>Q412*H412</f>
        <v>0.0112</v>
      </c>
      <c r="S412" s="174">
        <v>0</v>
      </c>
      <c r="T412" s="175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176" t="s">
        <v>593</v>
      </c>
      <c r="AT412" s="176" t="s">
        <v>304</v>
      </c>
      <c r="AU412" s="176" t="s">
        <v>83</v>
      </c>
      <c r="AY412" s="19" t="s">
        <v>122</v>
      </c>
      <c r="BE412" s="177">
        <f>IF(N412="základní",J412,0)</f>
        <v>0</v>
      </c>
      <c r="BF412" s="177">
        <f>IF(N412="snížená",J412,0)</f>
        <v>0</v>
      </c>
      <c r="BG412" s="177">
        <f>IF(N412="zákl. přenesená",J412,0)</f>
        <v>0</v>
      </c>
      <c r="BH412" s="177">
        <f>IF(N412="sníž. přenesená",J412,0)</f>
        <v>0</v>
      </c>
      <c r="BI412" s="177">
        <f>IF(N412="nulová",J412,0)</f>
        <v>0</v>
      </c>
      <c r="BJ412" s="19" t="s">
        <v>81</v>
      </c>
      <c r="BK412" s="177">
        <f>ROUND(I412*H412,2)</f>
        <v>0</v>
      </c>
      <c r="BL412" s="19" t="s">
        <v>593</v>
      </c>
      <c r="BM412" s="176" t="s">
        <v>598</v>
      </c>
    </row>
    <row r="413" s="2" customFormat="1">
      <c r="A413" s="38"/>
      <c r="B413" s="39"/>
      <c r="C413" s="38"/>
      <c r="D413" s="178" t="s">
        <v>132</v>
      </c>
      <c r="E413" s="38"/>
      <c r="F413" s="179" t="s">
        <v>597</v>
      </c>
      <c r="G413" s="38"/>
      <c r="H413" s="38"/>
      <c r="I413" s="180"/>
      <c r="J413" s="38"/>
      <c r="K413" s="38"/>
      <c r="L413" s="39"/>
      <c r="M413" s="181"/>
      <c r="N413" s="182"/>
      <c r="O413" s="72"/>
      <c r="P413" s="72"/>
      <c r="Q413" s="72"/>
      <c r="R413" s="72"/>
      <c r="S413" s="72"/>
      <c r="T413" s="73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T413" s="19" t="s">
        <v>132</v>
      </c>
      <c r="AU413" s="19" t="s">
        <v>83</v>
      </c>
    </row>
    <row r="414" s="13" customFormat="1">
      <c r="A414" s="13"/>
      <c r="B414" s="183"/>
      <c r="C414" s="13"/>
      <c r="D414" s="178" t="s">
        <v>133</v>
      </c>
      <c r="E414" s="184" t="s">
        <v>3</v>
      </c>
      <c r="F414" s="185" t="s">
        <v>224</v>
      </c>
      <c r="G414" s="13"/>
      <c r="H414" s="184" t="s">
        <v>3</v>
      </c>
      <c r="I414" s="186"/>
      <c r="J414" s="13"/>
      <c r="K414" s="13"/>
      <c r="L414" s="183"/>
      <c r="M414" s="187"/>
      <c r="N414" s="188"/>
      <c r="O414" s="188"/>
      <c r="P414" s="188"/>
      <c r="Q414" s="188"/>
      <c r="R414" s="188"/>
      <c r="S414" s="188"/>
      <c r="T414" s="189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184" t="s">
        <v>133</v>
      </c>
      <c r="AU414" s="184" t="s">
        <v>83</v>
      </c>
      <c r="AV414" s="13" t="s">
        <v>81</v>
      </c>
      <c r="AW414" s="13" t="s">
        <v>34</v>
      </c>
      <c r="AX414" s="13" t="s">
        <v>73</v>
      </c>
      <c r="AY414" s="184" t="s">
        <v>122</v>
      </c>
    </row>
    <row r="415" s="13" customFormat="1">
      <c r="A415" s="13"/>
      <c r="B415" s="183"/>
      <c r="C415" s="13"/>
      <c r="D415" s="178" t="s">
        <v>133</v>
      </c>
      <c r="E415" s="184" t="s">
        <v>3</v>
      </c>
      <c r="F415" s="185" t="s">
        <v>589</v>
      </c>
      <c r="G415" s="13"/>
      <c r="H415" s="184" t="s">
        <v>3</v>
      </c>
      <c r="I415" s="186"/>
      <c r="J415" s="13"/>
      <c r="K415" s="13"/>
      <c r="L415" s="183"/>
      <c r="M415" s="187"/>
      <c r="N415" s="188"/>
      <c r="O415" s="188"/>
      <c r="P415" s="188"/>
      <c r="Q415" s="188"/>
      <c r="R415" s="188"/>
      <c r="S415" s="188"/>
      <c r="T415" s="189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184" t="s">
        <v>133</v>
      </c>
      <c r="AU415" s="184" t="s">
        <v>83</v>
      </c>
      <c r="AV415" s="13" t="s">
        <v>81</v>
      </c>
      <c r="AW415" s="13" t="s">
        <v>34</v>
      </c>
      <c r="AX415" s="13" t="s">
        <v>73</v>
      </c>
      <c r="AY415" s="184" t="s">
        <v>122</v>
      </c>
    </row>
    <row r="416" s="14" customFormat="1">
      <c r="A416" s="14"/>
      <c r="B416" s="190"/>
      <c r="C416" s="14"/>
      <c r="D416" s="178" t="s">
        <v>133</v>
      </c>
      <c r="E416" s="191" t="s">
        <v>3</v>
      </c>
      <c r="F416" s="192" t="s">
        <v>590</v>
      </c>
      <c r="G416" s="14"/>
      <c r="H416" s="193">
        <v>8</v>
      </c>
      <c r="I416" s="194"/>
      <c r="J416" s="14"/>
      <c r="K416" s="14"/>
      <c r="L416" s="190"/>
      <c r="M416" s="195"/>
      <c r="N416" s="196"/>
      <c r="O416" s="196"/>
      <c r="P416" s="196"/>
      <c r="Q416" s="196"/>
      <c r="R416" s="196"/>
      <c r="S416" s="196"/>
      <c r="T416" s="197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191" t="s">
        <v>133</v>
      </c>
      <c r="AU416" s="191" t="s">
        <v>83</v>
      </c>
      <c r="AV416" s="14" t="s">
        <v>83</v>
      </c>
      <c r="AW416" s="14" t="s">
        <v>34</v>
      </c>
      <c r="AX416" s="14" t="s">
        <v>73</v>
      </c>
      <c r="AY416" s="191" t="s">
        <v>122</v>
      </c>
    </row>
    <row r="417" s="15" customFormat="1">
      <c r="A417" s="15"/>
      <c r="B417" s="198"/>
      <c r="C417" s="15"/>
      <c r="D417" s="178" t="s">
        <v>133</v>
      </c>
      <c r="E417" s="199" t="s">
        <v>3</v>
      </c>
      <c r="F417" s="200" t="s">
        <v>135</v>
      </c>
      <c r="G417" s="15"/>
      <c r="H417" s="201">
        <v>8</v>
      </c>
      <c r="I417" s="202"/>
      <c r="J417" s="15"/>
      <c r="K417" s="15"/>
      <c r="L417" s="198"/>
      <c r="M417" s="203"/>
      <c r="N417" s="204"/>
      <c r="O417" s="204"/>
      <c r="P417" s="204"/>
      <c r="Q417" s="204"/>
      <c r="R417" s="204"/>
      <c r="S417" s="204"/>
      <c r="T417" s="205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199" t="s">
        <v>133</v>
      </c>
      <c r="AU417" s="199" t="s">
        <v>83</v>
      </c>
      <c r="AV417" s="15" t="s">
        <v>136</v>
      </c>
      <c r="AW417" s="15" t="s">
        <v>34</v>
      </c>
      <c r="AX417" s="15" t="s">
        <v>81</v>
      </c>
      <c r="AY417" s="199" t="s">
        <v>122</v>
      </c>
    </row>
    <row r="418" s="2" customFormat="1" ht="14.4" customHeight="1">
      <c r="A418" s="38"/>
      <c r="B418" s="164"/>
      <c r="C418" s="165" t="s">
        <v>599</v>
      </c>
      <c r="D418" s="165" t="s">
        <v>125</v>
      </c>
      <c r="E418" s="166" t="s">
        <v>600</v>
      </c>
      <c r="F418" s="167" t="s">
        <v>601</v>
      </c>
      <c r="G418" s="168" t="s">
        <v>385</v>
      </c>
      <c r="H418" s="169">
        <v>19</v>
      </c>
      <c r="I418" s="170"/>
      <c r="J418" s="171">
        <f>ROUND(I418*H418,2)</f>
        <v>0</v>
      </c>
      <c r="K418" s="167" t="s">
        <v>129</v>
      </c>
      <c r="L418" s="39"/>
      <c r="M418" s="172" t="s">
        <v>3</v>
      </c>
      <c r="N418" s="173" t="s">
        <v>44</v>
      </c>
      <c r="O418" s="72"/>
      <c r="P418" s="174">
        <f>O418*H418</f>
        <v>0</v>
      </c>
      <c r="Q418" s="174">
        <v>0</v>
      </c>
      <c r="R418" s="174">
        <f>Q418*H418</f>
        <v>0</v>
      </c>
      <c r="S418" s="174">
        <v>0</v>
      </c>
      <c r="T418" s="175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176" t="s">
        <v>584</v>
      </c>
      <c r="AT418" s="176" t="s">
        <v>125</v>
      </c>
      <c r="AU418" s="176" t="s">
        <v>83</v>
      </c>
      <c r="AY418" s="19" t="s">
        <v>122</v>
      </c>
      <c r="BE418" s="177">
        <f>IF(N418="základní",J418,0)</f>
        <v>0</v>
      </c>
      <c r="BF418" s="177">
        <f>IF(N418="snížená",J418,0)</f>
        <v>0</v>
      </c>
      <c r="BG418" s="177">
        <f>IF(N418="zákl. přenesená",J418,0)</f>
        <v>0</v>
      </c>
      <c r="BH418" s="177">
        <f>IF(N418="sníž. přenesená",J418,0)</f>
        <v>0</v>
      </c>
      <c r="BI418" s="177">
        <f>IF(N418="nulová",J418,0)</f>
        <v>0</v>
      </c>
      <c r="BJ418" s="19" t="s">
        <v>81</v>
      </c>
      <c r="BK418" s="177">
        <f>ROUND(I418*H418,2)</f>
        <v>0</v>
      </c>
      <c r="BL418" s="19" t="s">
        <v>584</v>
      </c>
      <c r="BM418" s="176" t="s">
        <v>602</v>
      </c>
    </row>
    <row r="419" s="2" customFormat="1">
      <c r="A419" s="38"/>
      <c r="B419" s="39"/>
      <c r="C419" s="38"/>
      <c r="D419" s="178" t="s">
        <v>132</v>
      </c>
      <c r="E419" s="38"/>
      <c r="F419" s="179" t="s">
        <v>603</v>
      </c>
      <c r="G419" s="38"/>
      <c r="H419" s="38"/>
      <c r="I419" s="180"/>
      <c r="J419" s="38"/>
      <c r="K419" s="38"/>
      <c r="L419" s="39"/>
      <c r="M419" s="181"/>
      <c r="N419" s="182"/>
      <c r="O419" s="72"/>
      <c r="P419" s="72"/>
      <c r="Q419" s="72"/>
      <c r="R419" s="72"/>
      <c r="S419" s="72"/>
      <c r="T419" s="73"/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T419" s="19" t="s">
        <v>132</v>
      </c>
      <c r="AU419" s="19" t="s">
        <v>83</v>
      </c>
    </row>
    <row r="420" s="13" customFormat="1">
      <c r="A420" s="13"/>
      <c r="B420" s="183"/>
      <c r="C420" s="13"/>
      <c r="D420" s="178" t="s">
        <v>133</v>
      </c>
      <c r="E420" s="184" t="s">
        <v>3</v>
      </c>
      <c r="F420" s="185" t="s">
        <v>224</v>
      </c>
      <c r="G420" s="13"/>
      <c r="H420" s="184" t="s">
        <v>3</v>
      </c>
      <c r="I420" s="186"/>
      <c r="J420" s="13"/>
      <c r="K420" s="13"/>
      <c r="L420" s="183"/>
      <c r="M420" s="187"/>
      <c r="N420" s="188"/>
      <c r="O420" s="188"/>
      <c r="P420" s="188"/>
      <c r="Q420" s="188"/>
      <c r="R420" s="188"/>
      <c r="S420" s="188"/>
      <c r="T420" s="189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184" t="s">
        <v>133</v>
      </c>
      <c r="AU420" s="184" t="s">
        <v>83</v>
      </c>
      <c r="AV420" s="13" t="s">
        <v>81</v>
      </c>
      <c r="AW420" s="13" t="s">
        <v>34</v>
      </c>
      <c r="AX420" s="13" t="s">
        <v>73</v>
      </c>
      <c r="AY420" s="184" t="s">
        <v>122</v>
      </c>
    </row>
    <row r="421" s="13" customFormat="1">
      <c r="A421" s="13"/>
      <c r="B421" s="183"/>
      <c r="C421" s="13"/>
      <c r="D421" s="178" t="s">
        <v>133</v>
      </c>
      <c r="E421" s="184" t="s">
        <v>3</v>
      </c>
      <c r="F421" s="185" t="s">
        <v>604</v>
      </c>
      <c r="G421" s="13"/>
      <c r="H421" s="184" t="s">
        <v>3</v>
      </c>
      <c r="I421" s="186"/>
      <c r="J421" s="13"/>
      <c r="K421" s="13"/>
      <c r="L421" s="183"/>
      <c r="M421" s="187"/>
      <c r="N421" s="188"/>
      <c r="O421" s="188"/>
      <c r="P421" s="188"/>
      <c r="Q421" s="188"/>
      <c r="R421" s="188"/>
      <c r="S421" s="188"/>
      <c r="T421" s="189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184" t="s">
        <v>133</v>
      </c>
      <c r="AU421" s="184" t="s">
        <v>83</v>
      </c>
      <c r="AV421" s="13" t="s">
        <v>81</v>
      </c>
      <c r="AW421" s="13" t="s">
        <v>34</v>
      </c>
      <c r="AX421" s="13" t="s">
        <v>73</v>
      </c>
      <c r="AY421" s="184" t="s">
        <v>122</v>
      </c>
    </row>
    <row r="422" s="14" customFormat="1">
      <c r="A422" s="14"/>
      <c r="B422" s="190"/>
      <c r="C422" s="14"/>
      <c r="D422" s="178" t="s">
        <v>133</v>
      </c>
      <c r="E422" s="191" t="s">
        <v>3</v>
      </c>
      <c r="F422" s="192" t="s">
        <v>334</v>
      </c>
      <c r="G422" s="14"/>
      <c r="H422" s="193">
        <v>19</v>
      </c>
      <c r="I422" s="194"/>
      <c r="J422" s="14"/>
      <c r="K422" s="14"/>
      <c r="L422" s="190"/>
      <c r="M422" s="195"/>
      <c r="N422" s="196"/>
      <c r="O422" s="196"/>
      <c r="P422" s="196"/>
      <c r="Q422" s="196"/>
      <c r="R422" s="196"/>
      <c r="S422" s="196"/>
      <c r="T422" s="197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191" t="s">
        <v>133</v>
      </c>
      <c r="AU422" s="191" t="s">
        <v>83</v>
      </c>
      <c r="AV422" s="14" t="s">
        <v>83</v>
      </c>
      <c r="AW422" s="14" t="s">
        <v>34</v>
      </c>
      <c r="AX422" s="14" t="s">
        <v>73</v>
      </c>
      <c r="AY422" s="191" t="s">
        <v>122</v>
      </c>
    </row>
    <row r="423" s="15" customFormat="1">
      <c r="A423" s="15"/>
      <c r="B423" s="198"/>
      <c r="C423" s="15"/>
      <c r="D423" s="178" t="s">
        <v>133</v>
      </c>
      <c r="E423" s="199" t="s">
        <v>3</v>
      </c>
      <c r="F423" s="200" t="s">
        <v>135</v>
      </c>
      <c r="G423" s="15"/>
      <c r="H423" s="201">
        <v>19</v>
      </c>
      <c r="I423" s="202"/>
      <c r="J423" s="15"/>
      <c r="K423" s="15"/>
      <c r="L423" s="198"/>
      <c r="M423" s="203"/>
      <c r="N423" s="204"/>
      <c r="O423" s="204"/>
      <c r="P423" s="204"/>
      <c r="Q423" s="204"/>
      <c r="R423" s="204"/>
      <c r="S423" s="204"/>
      <c r="T423" s="205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199" t="s">
        <v>133</v>
      </c>
      <c r="AU423" s="199" t="s">
        <v>83</v>
      </c>
      <c r="AV423" s="15" t="s">
        <v>136</v>
      </c>
      <c r="AW423" s="15" t="s">
        <v>34</v>
      </c>
      <c r="AX423" s="15" t="s">
        <v>81</v>
      </c>
      <c r="AY423" s="199" t="s">
        <v>122</v>
      </c>
    </row>
    <row r="424" s="2" customFormat="1" ht="14.4" customHeight="1">
      <c r="A424" s="38"/>
      <c r="B424" s="164"/>
      <c r="C424" s="209" t="s">
        <v>605</v>
      </c>
      <c r="D424" s="209" t="s">
        <v>304</v>
      </c>
      <c r="E424" s="210" t="s">
        <v>606</v>
      </c>
      <c r="F424" s="211" t="s">
        <v>607</v>
      </c>
      <c r="G424" s="212" t="s">
        <v>385</v>
      </c>
      <c r="H424" s="213">
        <v>19</v>
      </c>
      <c r="I424" s="214"/>
      <c r="J424" s="215">
        <f>ROUND(I424*H424,2)</f>
        <v>0</v>
      </c>
      <c r="K424" s="211" t="s">
        <v>129</v>
      </c>
      <c r="L424" s="216"/>
      <c r="M424" s="217" t="s">
        <v>3</v>
      </c>
      <c r="N424" s="218" t="s">
        <v>44</v>
      </c>
      <c r="O424" s="72"/>
      <c r="P424" s="174">
        <f>O424*H424</f>
        <v>0</v>
      </c>
      <c r="Q424" s="174">
        <v>0.059999999999999998</v>
      </c>
      <c r="R424" s="174">
        <f>Q424*H424</f>
        <v>1.1399999999999999</v>
      </c>
      <c r="S424" s="174">
        <v>0</v>
      </c>
      <c r="T424" s="175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176" t="s">
        <v>593</v>
      </c>
      <c r="AT424" s="176" t="s">
        <v>304</v>
      </c>
      <c r="AU424" s="176" t="s">
        <v>83</v>
      </c>
      <c r="AY424" s="19" t="s">
        <v>122</v>
      </c>
      <c r="BE424" s="177">
        <f>IF(N424="základní",J424,0)</f>
        <v>0</v>
      </c>
      <c r="BF424" s="177">
        <f>IF(N424="snížená",J424,0)</f>
        <v>0</v>
      </c>
      <c r="BG424" s="177">
        <f>IF(N424="zákl. přenesená",J424,0)</f>
        <v>0</v>
      </c>
      <c r="BH424" s="177">
        <f>IF(N424="sníž. přenesená",J424,0)</f>
        <v>0</v>
      </c>
      <c r="BI424" s="177">
        <f>IF(N424="nulová",J424,0)</f>
        <v>0</v>
      </c>
      <c r="BJ424" s="19" t="s">
        <v>81</v>
      </c>
      <c r="BK424" s="177">
        <f>ROUND(I424*H424,2)</f>
        <v>0</v>
      </c>
      <c r="BL424" s="19" t="s">
        <v>593</v>
      </c>
      <c r="BM424" s="176" t="s">
        <v>608</v>
      </c>
    </row>
    <row r="425" s="2" customFormat="1">
      <c r="A425" s="38"/>
      <c r="B425" s="39"/>
      <c r="C425" s="38"/>
      <c r="D425" s="178" t="s">
        <v>132</v>
      </c>
      <c r="E425" s="38"/>
      <c r="F425" s="179" t="s">
        <v>607</v>
      </c>
      <c r="G425" s="38"/>
      <c r="H425" s="38"/>
      <c r="I425" s="180"/>
      <c r="J425" s="38"/>
      <c r="K425" s="38"/>
      <c r="L425" s="39"/>
      <c r="M425" s="181"/>
      <c r="N425" s="182"/>
      <c r="O425" s="72"/>
      <c r="P425" s="72"/>
      <c r="Q425" s="72"/>
      <c r="R425" s="72"/>
      <c r="S425" s="72"/>
      <c r="T425" s="73"/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T425" s="19" t="s">
        <v>132</v>
      </c>
      <c r="AU425" s="19" t="s">
        <v>83</v>
      </c>
    </row>
    <row r="426" s="14" customFormat="1">
      <c r="A426" s="14"/>
      <c r="B426" s="190"/>
      <c r="C426" s="14"/>
      <c r="D426" s="178" t="s">
        <v>133</v>
      </c>
      <c r="E426" s="191" t="s">
        <v>3</v>
      </c>
      <c r="F426" s="192" t="s">
        <v>334</v>
      </c>
      <c r="G426" s="14"/>
      <c r="H426" s="193">
        <v>19</v>
      </c>
      <c r="I426" s="194"/>
      <c r="J426" s="14"/>
      <c r="K426" s="14"/>
      <c r="L426" s="190"/>
      <c r="M426" s="195"/>
      <c r="N426" s="196"/>
      <c r="O426" s="196"/>
      <c r="P426" s="196"/>
      <c r="Q426" s="196"/>
      <c r="R426" s="196"/>
      <c r="S426" s="196"/>
      <c r="T426" s="197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191" t="s">
        <v>133</v>
      </c>
      <c r="AU426" s="191" t="s">
        <v>83</v>
      </c>
      <c r="AV426" s="14" t="s">
        <v>83</v>
      </c>
      <c r="AW426" s="14" t="s">
        <v>34</v>
      </c>
      <c r="AX426" s="14" t="s">
        <v>73</v>
      </c>
      <c r="AY426" s="191" t="s">
        <v>122</v>
      </c>
    </row>
    <row r="427" s="15" customFormat="1">
      <c r="A427" s="15"/>
      <c r="B427" s="198"/>
      <c r="C427" s="15"/>
      <c r="D427" s="178" t="s">
        <v>133</v>
      </c>
      <c r="E427" s="199" t="s">
        <v>3</v>
      </c>
      <c r="F427" s="200" t="s">
        <v>135</v>
      </c>
      <c r="G427" s="15"/>
      <c r="H427" s="201">
        <v>19</v>
      </c>
      <c r="I427" s="202"/>
      <c r="J427" s="15"/>
      <c r="K427" s="15"/>
      <c r="L427" s="198"/>
      <c r="M427" s="203"/>
      <c r="N427" s="204"/>
      <c r="O427" s="204"/>
      <c r="P427" s="204"/>
      <c r="Q427" s="204"/>
      <c r="R427" s="204"/>
      <c r="S427" s="204"/>
      <c r="T427" s="205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199" t="s">
        <v>133</v>
      </c>
      <c r="AU427" s="199" t="s">
        <v>83</v>
      </c>
      <c r="AV427" s="15" t="s">
        <v>136</v>
      </c>
      <c r="AW427" s="15" t="s">
        <v>34</v>
      </c>
      <c r="AX427" s="15" t="s">
        <v>81</v>
      </c>
      <c r="AY427" s="199" t="s">
        <v>122</v>
      </c>
    </row>
    <row r="428" s="2" customFormat="1" ht="14.4" customHeight="1">
      <c r="A428" s="38"/>
      <c r="B428" s="164"/>
      <c r="C428" s="209" t="s">
        <v>609</v>
      </c>
      <c r="D428" s="209" t="s">
        <v>304</v>
      </c>
      <c r="E428" s="210" t="s">
        <v>610</v>
      </c>
      <c r="F428" s="211" t="s">
        <v>611</v>
      </c>
      <c r="G428" s="212" t="s">
        <v>337</v>
      </c>
      <c r="H428" s="213">
        <v>38</v>
      </c>
      <c r="I428" s="214"/>
      <c r="J428" s="215">
        <f>ROUND(I428*H428,2)</f>
        <v>0</v>
      </c>
      <c r="K428" s="211" t="s">
        <v>129</v>
      </c>
      <c r="L428" s="216"/>
      <c r="M428" s="217" t="s">
        <v>3</v>
      </c>
      <c r="N428" s="218" t="s">
        <v>44</v>
      </c>
      <c r="O428" s="72"/>
      <c r="P428" s="174">
        <f>O428*H428</f>
        <v>0</v>
      </c>
      <c r="Q428" s="174">
        <v>0.0095999999999999992</v>
      </c>
      <c r="R428" s="174">
        <f>Q428*H428</f>
        <v>0.36479999999999996</v>
      </c>
      <c r="S428" s="174">
        <v>0</v>
      </c>
      <c r="T428" s="175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176" t="s">
        <v>593</v>
      </c>
      <c r="AT428" s="176" t="s">
        <v>304</v>
      </c>
      <c r="AU428" s="176" t="s">
        <v>83</v>
      </c>
      <c r="AY428" s="19" t="s">
        <v>122</v>
      </c>
      <c r="BE428" s="177">
        <f>IF(N428="základní",J428,0)</f>
        <v>0</v>
      </c>
      <c r="BF428" s="177">
        <f>IF(N428="snížená",J428,0)</f>
        <v>0</v>
      </c>
      <c r="BG428" s="177">
        <f>IF(N428="zákl. přenesená",J428,0)</f>
        <v>0</v>
      </c>
      <c r="BH428" s="177">
        <f>IF(N428="sníž. přenesená",J428,0)</f>
        <v>0</v>
      </c>
      <c r="BI428" s="177">
        <f>IF(N428="nulová",J428,0)</f>
        <v>0</v>
      </c>
      <c r="BJ428" s="19" t="s">
        <v>81</v>
      </c>
      <c r="BK428" s="177">
        <f>ROUND(I428*H428,2)</f>
        <v>0</v>
      </c>
      <c r="BL428" s="19" t="s">
        <v>593</v>
      </c>
      <c r="BM428" s="176" t="s">
        <v>612</v>
      </c>
    </row>
    <row r="429" s="2" customFormat="1">
      <c r="A429" s="38"/>
      <c r="B429" s="39"/>
      <c r="C429" s="38"/>
      <c r="D429" s="178" t="s">
        <v>132</v>
      </c>
      <c r="E429" s="38"/>
      <c r="F429" s="179" t="s">
        <v>611</v>
      </c>
      <c r="G429" s="38"/>
      <c r="H429" s="38"/>
      <c r="I429" s="180"/>
      <c r="J429" s="38"/>
      <c r="K429" s="38"/>
      <c r="L429" s="39"/>
      <c r="M429" s="181"/>
      <c r="N429" s="182"/>
      <c r="O429" s="72"/>
      <c r="P429" s="72"/>
      <c r="Q429" s="72"/>
      <c r="R429" s="72"/>
      <c r="S429" s="72"/>
      <c r="T429" s="73"/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T429" s="19" t="s">
        <v>132</v>
      </c>
      <c r="AU429" s="19" t="s">
        <v>83</v>
      </c>
    </row>
    <row r="430" s="14" customFormat="1">
      <c r="A430" s="14"/>
      <c r="B430" s="190"/>
      <c r="C430" s="14"/>
      <c r="D430" s="178" t="s">
        <v>133</v>
      </c>
      <c r="E430" s="191" t="s">
        <v>3</v>
      </c>
      <c r="F430" s="192" t="s">
        <v>613</v>
      </c>
      <c r="G430" s="14"/>
      <c r="H430" s="193">
        <v>38</v>
      </c>
      <c r="I430" s="194"/>
      <c r="J430" s="14"/>
      <c r="K430" s="14"/>
      <c r="L430" s="190"/>
      <c r="M430" s="195"/>
      <c r="N430" s="196"/>
      <c r="O430" s="196"/>
      <c r="P430" s="196"/>
      <c r="Q430" s="196"/>
      <c r="R430" s="196"/>
      <c r="S430" s="196"/>
      <c r="T430" s="197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191" t="s">
        <v>133</v>
      </c>
      <c r="AU430" s="191" t="s">
        <v>83</v>
      </c>
      <c r="AV430" s="14" t="s">
        <v>83</v>
      </c>
      <c r="AW430" s="14" t="s">
        <v>34</v>
      </c>
      <c r="AX430" s="14" t="s">
        <v>73</v>
      </c>
      <c r="AY430" s="191" t="s">
        <v>122</v>
      </c>
    </row>
    <row r="431" s="15" customFormat="1">
      <c r="A431" s="15"/>
      <c r="B431" s="198"/>
      <c r="C431" s="15"/>
      <c r="D431" s="178" t="s">
        <v>133</v>
      </c>
      <c r="E431" s="199" t="s">
        <v>3</v>
      </c>
      <c r="F431" s="200" t="s">
        <v>135</v>
      </c>
      <c r="G431" s="15"/>
      <c r="H431" s="201">
        <v>38</v>
      </c>
      <c r="I431" s="202"/>
      <c r="J431" s="15"/>
      <c r="K431" s="15"/>
      <c r="L431" s="198"/>
      <c r="M431" s="206"/>
      <c r="N431" s="207"/>
      <c r="O431" s="207"/>
      <c r="P431" s="207"/>
      <c r="Q431" s="207"/>
      <c r="R431" s="207"/>
      <c r="S431" s="207"/>
      <c r="T431" s="208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199" t="s">
        <v>133</v>
      </c>
      <c r="AU431" s="199" t="s">
        <v>83</v>
      </c>
      <c r="AV431" s="15" t="s">
        <v>136</v>
      </c>
      <c r="AW431" s="15" t="s">
        <v>34</v>
      </c>
      <c r="AX431" s="15" t="s">
        <v>81</v>
      </c>
      <c r="AY431" s="199" t="s">
        <v>122</v>
      </c>
    </row>
    <row r="432" s="2" customFormat="1" ht="6.96" customHeight="1">
      <c r="A432" s="38"/>
      <c r="B432" s="55"/>
      <c r="C432" s="56"/>
      <c r="D432" s="56"/>
      <c r="E432" s="56"/>
      <c r="F432" s="56"/>
      <c r="G432" s="56"/>
      <c r="H432" s="56"/>
      <c r="I432" s="56"/>
      <c r="J432" s="56"/>
      <c r="K432" s="56"/>
      <c r="L432" s="39"/>
      <c r="M432" s="38"/>
      <c r="O432" s="38"/>
      <c r="P432" s="38"/>
      <c r="Q432" s="38"/>
      <c r="R432" s="38"/>
      <c r="S432" s="38"/>
      <c r="T432" s="38"/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</row>
  </sheetData>
  <autoFilter ref="C89:K431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83</v>
      </c>
    </row>
    <row r="4" s="1" customFormat="1" ht="24.96" customHeight="1">
      <c r="B4" s="22"/>
      <c r="D4" s="23" t="s">
        <v>93</v>
      </c>
      <c r="L4" s="22"/>
      <c r="M4" s="114" t="s">
        <v>11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17</v>
      </c>
      <c r="L6" s="22"/>
    </row>
    <row r="7" s="1" customFormat="1" ht="16.5" customHeight="1">
      <c r="B7" s="22"/>
      <c r="E7" s="115" t="str">
        <f>'Rekapitulace stavby'!K6</f>
        <v>Vybudování parkovacích stání - Dílčí část 2 - Parkovací stání na ul.Žižkovská p.č.73/ k.ú. Dubina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94</v>
      </c>
      <c r="E8" s="38"/>
      <c r="F8" s="38"/>
      <c r="G8" s="38"/>
      <c r="H8" s="38"/>
      <c r="I8" s="38"/>
      <c r="J8" s="38"/>
      <c r="K8" s="38"/>
      <c r="L8" s="116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2" t="s">
        <v>614</v>
      </c>
      <c r="F9" s="38"/>
      <c r="G9" s="38"/>
      <c r="H9" s="38"/>
      <c r="I9" s="38"/>
      <c r="J9" s="38"/>
      <c r="K9" s="38"/>
      <c r="L9" s="116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116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19</v>
      </c>
      <c r="E11" s="38"/>
      <c r="F11" s="27" t="s">
        <v>20</v>
      </c>
      <c r="G11" s="38"/>
      <c r="H11" s="38"/>
      <c r="I11" s="32" t="s">
        <v>21</v>
      </c>
      <c r="J11" s="27" t="s">
        <v>3</v>
      </c>
      <c r="K11" s="38"/>
      <c r="L11" s="116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22</v>
      </c>
      <c r="E12" s="38"/>
      <c r="F12" s="27" t="s">
        <v>23</v>
      </c>
      <c r="G12" s="38"/>
      <c r="H12" s="38"/>
      <c r="I12" s="32" t="s">
        <v>24</v>
      </c>
      <c r="J12" s="64" t="str">
        <f>'Rekapitulace stavby'!AN8</f>
        <v>12. 4. 2021</v>
      </c>
      <c r="K12" s="38"/>
      <c r="L12" s="116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116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26</v>
      </c>
      <c r="E14" s="38"/>
      <c r="F14" s="38"/>
      <c r="G14" s="38"/>
      <c r="H14" s="38"/>
      <c r="I14" s="32" t="s">
        <v>27</v>
      </c>
      <c r="J14" s="27" t="s">
        <v>3</v>
      </c>
      <c r="K14" s="38"/>
      <c r="L14" s="116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28</v>
      </c>
      <c r="F15" s="38"/>
      <c r="G15" s="38"/>
      <c r="H15" s="38"/>
      <c r="I15" s="32" t="s">
        <v>29</v>
      </c>
      <c r="J15" s="27" t="s">
        <v>3</v>
      </c>
      <c r="K15" s="38"/>
      <c r="L15" s="116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116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30</v>
      </c>
      <c r="E17" s="38"/>
      <c r="F17" s="38"/>
      <c r="G17" s="38"/>
      <c r="H17" s="38"/>
      <c r="I17" s="32" t="s">
        <v>27</v>
      </c>
      <c r="J17" s="33" t="str">
        <f>'Rekapitulace stavby'!AN13</f>
        <v>Vyplň údaj</v>
      </c>
      <c r="K17" s="38"/>
      <c r="L17" s="116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29</v>
      </c>
      <c r="J18" s="33" t="str">
        <f>'Rekapitulace stavby'!AN14</f>
        <v>Vyplň údaj</v>
      </c>
      <c r="K18" s="38"/>
      <c r="L18" s="116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116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32</v>
      </c>
      <c r="E20" s="38"/>
      <c r="F20" s="38"/>
      <c r="G20" s="38"/>
      <c r="H20" s="38"/>
      <c r="I20" s="32" t="s">
        <v>27</v>
      </c>
      <c r="J20" s="27" t="s">
        <v>3</v>
      </c>
      <c r="K20" s="38"/>
      <c r="L20" s="116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33</v>
      </c>
      <c r="F21" s="38"/>
      <c r="G21" s="38"/>
      <c r="H21" s="38"/>
      <c r="I21" s="32" t="s">
        <v>29</v>
      </c>
      <c r="J21" s="27" t="s">
        <v>3</v>
      </c>
      <c r="K21" s="38"/>
      <c r="L21" s="116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116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35</v>
      </c>
      <c r="E23" s="38"/>
      <c r="F23" s="38"/>
      <c r="G23" s="38"/>
      <c r="H23" s="38"/>
      <c r="I23" s="32" t="s">
        <v>27</v>
      </c>
      <c r="J23" s="27" t="s">
        <v>3</v>
      </c>
      <c r="K23" s="38"/>
      <c r="L23" s="116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36</v>
      </c>
      <c r="F24" s="38"/>
      <c r="G24" s="38"/>
      <c r="H24" s="38"/>
      <c r="I24" s="32" t="s">
        <v>29</v>
      </c>
      <c r="J24" s="27" t="s">
        <v>3</v>
      </c>
      <c r="K24" s="38"/>
      <c r="L24" s="116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116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37</v>
      </c>
      <c r="E26" s="38"/>
      <c r="F26" s="38"/>
      <c r="G26" s="38"/>
      <c r="H26" s="38"/>
      <c r="I26" s="38"/>
      <c r="J26" s="38"/>
      <c r="K26" s="38"/>
      <c r="L26" s="116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17"/>
      <c r="B27" s="118"/>
      <c r="C27" s="117"/>
      <c r="D27" s="117"/>
      <c r="E27" s="36" t="s">
        <v>3</v>
      </c>
      <c r="F27" s="36"/>
      <c r="G27" s="36"/>
      <c r="H27" s="36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116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84"/>
      <c r="E29" s="84"/>
      <c r="F29" s="84"/>
      <c r="G29" s="84"/>
      <c r="H29" s="84"/>
      <c r="I29" s="84"/>
      <c r="J29" s="84"/>
      <c r="K29" s="84"/>
      <c r="L29" s="116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0" t="s">
        <v>39</v>
      </c>
      <c r="E30" s="38"/>
      <c r="F30" s="38"/>
      <c r="G30" s="38"/>
      <c r="H30" s="38"/>
      <c r="I30" s="38"/>
      <c r="J30" s="90">
        <f>ROUND(J87, 2)</f>
        <v>0</v>
      </c>
      <c r="K30" s="38"/>
      <c r="L30" s="116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84"/>
      <c r="E31" s="84"/>
      <c r="F31" s="84"/>
      <c r="G31" s="84"/>
      <c r="H31" s="84"/>
      <c r="I31" s="84"/>
      <c r="J31" s="84"/>
      <c r="K31" s="84"/>
      <c r="L31" s="116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41</v>
      </c>
      <c r="G32" s="38"/>
      <c r="H32" s="38"/>
      <c r="I32" s="43" t="s">
        <v>40</v>
      </c>
      <c r="J32" s="43" t="s">
        <v>42</v>
      </c>
      <c r="K32" s="38"/>
      <c r="L32" s="116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1" t="s">
        <v>43</v>
      </c>
      <c r="E33" s="32" t="s">
        <v>44</v>
      </c>
      <c r="F33" s="122">
        <f>ROUND((SUM(BE87:BE368)),  2)</f>
        <v>0</v>
      </c>
      <c r="G33" s="38"/>
      <c r="H33" s="38"/>
      <c r="I33" s="123">
        <v>0.20999999999999999</v>
      </c>
      <c r="J33" s="122">
        <f>ROUND(((SUM(BE87:BE368))*I33),  2)</f>
        <v>0</v>
      </c>
      <c r="K33" s="38"/>
      <c r="L33" s="116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45</v>
      </c>
      <c r="F34" s="122">
        <f>ROUND((SUM(BF87:BF368)),  2)</f>
        <v>0</v>
      </c>
      <c r="G34" s="38"/>
      <c r="H34" s="38"/>
      <c r="I34" s="123">
        <v>0.14999999999999999</v>
      </c>
      <c r="J34" s="122">
        <f>ROUND(((SUM(BF87:BF368))*I34),  2)</f>
        <v>0</v>
      </c>
      <c r="K34" s="38"/>
      <c r="L34" s="116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46</v>
      </c>
      <c r="F35" s="122">
        <f>ROUND((SUM(BG87:BG368)),  2)</f>
        <v>0</v>
      </c>
      <c r="G35" s="38"/>
      <c r="H35" s="38"/>
      <c r="I35" s="123">
        <v>0.20999999999999999</v>
      </c>
      <c r="J35" s="122">
        <f>0</f>
        <v>0</v>
      </c>
      <c r="K35" s="38"/>
      <c r="L35" s="116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47</v>
      </c>
      <c r="F36" s="122">
        <f>ROUND((SUM(BH87:BH368)),  2)</f>
        <v>0</v>
      </c>
      <c r="G36" s="38"/>
      <c r="H36" s="38"/>
      <c r="I36" s="123">
        <v>0.14999999999999999</v>
      </c>
      <c r="J36" s="122">
        <f>0</f>
        <v>0</v>
      </c>
      <c r="K36" s="38"/>
      <c r="L36" s="116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48</v>
      </c>
      <c r="F37" s="122">
        <f>ROUND((SUM(BI87:BI368)),  2)</f>
        <v>0</v>
      </c>
      <c r="G37" s="38"/>
      <c r="H37" s="38"/>
      <c r="I37" s="123">
        <v>0</v>
      </c>
      <c r="J37" s="122">
        <f>0</f>
        <v>0</v>
      </c>
      <c r="K37" s="38"/>
      <c r="L37" s="116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116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4"/>
      <c r="D39" s="125" t="s">
        <v>49</v>
      </c>
      <c r="E39" s="76"/>
      <c r="F39" s="76"/>
      <c r="G39" s="126" t="s">
        <v>50</v>
      </c>
      <c r="H39" s="127" t="s">
        <v>51</v>
      </c>
      <c r="I39" s="76"/>
      <c r="J39" s="128">
        <f>SUM(J30:J37)</f>
        <v>0</v>
      </c>
      <c r="K39" s="129"/>
      <c r="L39" s="116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55"/>
      <c r="C40" s="56"/>
      <c r="D40" s="56"/>
      <c r="E40" s="56"/>
      <c r="F40" s="56"/>
      <c r="G40" s="56"/>
      <c r="H40" s="56"/>
      <c r="I40" s="56"/>
      <c r="J40" s="56"/>
      <c r="K40" s="56"/>
      <c r="L40" s="116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57"/>
      <c r="C44" s="58"/>
      <c r="D44" s="58"/>
      <c r="E44" s="58"/>
      <c r="F44" s="58"/>
      <c r="G44" s="58"/>
      <c r="H44" s="58"/>
      <c r="I44" s="58"/>
      <c r="J44" s="58"/>
      <c r="K44" s="58"/>
      <c r="L44" s="116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96</v>
      </c>
      <c r="D45" s="38"/>
      <c r="E45" s="38"/>
      <c r="F45" s="38"/>
      <c r="G45" s="38"/>
      <c r="H45" s="38"/>
      <c r="I45" s="38"/>
      <c r="J45" s="38"/>
      <c r="K45" s="38"/>
      <c r="L45" s="116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38"/>
      <c r="D46" s="38"/>
      <c r="E46" s="38"/>
      <c r="F46" s="38"/>
      <c r="G46" s="38"/>
      <c r="H46" s="38"/>
      <c r="I46" s="38"/>
      <c r="J46" s="38"/>
      <c r="K46" s="38"/>
      <c r="L46" s="116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17</v>
      </c>
      <c r="D47" s="38"/>
      <c r="E47" s="38"/>
      <c r="F47" s="38"/>
      <c r="G47" s="38"/>
      <c r="H47" s="38"/>
      <c r="I47" s="38"/>
      <c r="J47" s="38"/>
      <c r="K47" s="38"/>
      <c r="L47" s="116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38"/>
      <c r="D48" s="38"/>
      <c r="E48" s="115" t="str">
        <f>E7</f>
        <v>Vybudování parkovacích stání - Dílčí část 2 - Parkovací stání na ul.Žižkovská p.č.73/ k.ú. Dubina</v>
      </c>
      <c r="F48" s="32"/>
      <c r="G48" s="32"/>
      <c r="H48" s="32"/>
      <c r="I48" s="38"/>
      <c r="J48" s="38"/>
      <c r="K48" s="38"/>
      <c r="L48" s="116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94</v>
      </c>
      <c r="D49" s="38"/>
      <c r="E49" s="38"/>
      <c r="F49" s="38"/>
      <c r="G49" s="38"/>
      <c r="H49" s="38"/>
      <c r="I49" s="38"/>
      <c r="J49" s="38"/>
      <c r="K49" s="38"/>
      <c r="L49" s="116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38"/>
      <c r="D50" s="38"/>
      <c r="E50" s="62" t="str">
        <f>E9</f>
        <v>C 301 - Odvodnění parkoviště</v>
      </c>
      <c r="F50" s="38"/>
      <c r="G50" s="38"/>
      <c r="H50" s="38"/>
      <c r="I50" s="38"/>
      <c r="J50" s="38"/>
      <c r="K50" s="38"/>
      <c r="L50" s="116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38"/>
      <c r="D51" s="38"/>
      <c r="E51" s="38"/>
      <c r="F51" s="38"/>
      <c r="G51" s="38"/>
      <c r="H51" s="38"/>
      <c r="I51" s="38"/>
      <c r="J51" s="38"/>
      <c r="K51" s="38"/>
      <c r="L51" s="116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22</v>
      </c>
      <c r="D52" s="38"/>
      <c r="E52" s="38"/>
      <c r="F52" s="27" t="str">
        <f>F12</f>
        <v>Dubina u Ostravy</v>
      </c>
      <c r="G52" s="38"/>
      <c r="H52" s="38"/>
      <c r="I52" s="32" t="s">
        <v>24</v>
      </c>
      <c r="J52" s="64" t="str">
        <f>IF(J12="","",J12)</f>
        <v>12. 4. 2021</v>
      </c>
      <c r="K52" s="38"/>
      <c r="L52" s="116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38"/>
      <c r="D53" s="38"/>
      <c r="E53" s="38"/>
      <c r="F53" s="38"/>
      <c r="G53" s="38"/>
      <c r="H53" s="38"/>
      <c r="I53" s="38"/>
      <c r="J53" s="38"/>
      <c r="K53" s="38"/>
      <c r="L53" s="116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26</v>
      </c>
      <c r="D54" s="38"/>
      <c r="E54" s="38"/>
      <c r="F54" s="27" t="str">
        <f>E15</f>
        <v>SMO Městský obvod Ostrava - Jih</v>
      </c>
      <c r="G54" s="38"/>
      <c r="H54" s="38"/>
      <c r="I54" s="32" t="s">
        <v>32</v>
      </c>
      <c r="J54" s="36" t="str">
        <f>E21</f>
        <v>IVITAS, a.s.</v>
      </c>
      <c r="K54" s="38"/>
      <c r="L54" s="116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30</v>
      </c>
      <c r="D55" s="38"/>
      <c r="E55" s="38"/>
      <c r="F55" s="27" t="str">
        <f>IF(E18="","",E18)</f>
        <v>Vyplň údaj</v>
      </c>
      <c r="G55" s="38"/>
      <c r="H55" s="38"/>
      <c r="I55" s="32" t="s">
        <v>35</v>
      </c>
      <c r="J55" s="36" t="str">
        <f>E24</f>
        <v>Jindřich Jansa</v>
      </c>
      <c r="K55" s="38"/>
      <c r="L55" s="116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38"/>
      <c r="D56" s="38"/>
      <c r="E56" s="38"/>
      <c r="F56" s="38"/>
      <c r="G56" s="38"/>
      <c r="H56" s="38"/>
      <c r="I56" s="38"/>
      <c r="J56" s="38"/>
      <c r="K56" s="38"/>
      <c r="L56" s="116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30" t="s">
        <v>97</v>
      </c>
      <c r="D57" s="124"/>
      <c r="E57" s="124"/>
      <c r="F57" s="124"/>
      <c r="G57" s="124"/>
      <c r="H57" s="124"/>
      <c r="I57" s="124"/>
      <c r="J57" s="131" t="s">
        <v>98</v>
      </c>
      <c r="K57" s="124"/>
      <c r="L57" s="116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38"/>
      <c r="D58" s="38"/>
      <c r="E58" s="38"/>
      <c r="F58" s="38"/>
      <c r="G58" s="38"/>
      <c r="H58" s="38"/>
      <c r="I58" s="38"/>
      <c r="J58" s="38"/>
      <c r="K58" s="38"/>
      <c r="L58" s="116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32" t="s">
        <v>71</v>
      </c>
      <c r="D59" s="38"/>
      <c r="E59" s="38"/>
      <c r="F59" s="38"/>
      <c r="G59" s="38"/>
      <c r="H59" s="38"/>
      <c r="I59" s="38"/>
      <c r="J59" s="90">
        <f>J87</f>
        <v>0</v>
      </c>
      <c r="K59" s="38"/>
      <c r="L59" s="116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9" t="s">
        <v>99</v>
      </c>
    </row>
    <row r="60" s="9" customFormat="1" ht="24.96" customHeight="1">
      <c r="A60" s="9"/>
      <c r="B60" s="133"/>
      <c r="C60" s="9"/>
      <c r="D60" s="134" t="s">
        <v>205</v>
      </c>
      <c r="E60" s="135"/>
      <c r="F60" s="135"/>
      <c r="G60" s="135"/>
      <c r="H60" s="135"/>
      <c r="I60" s="135"/>
      <c r="J60" s="136">
        <f>J88</f>
        <v>0</v>
      </c>
      <c r="K60" s="9"/>
      <c r="L60" s="13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7"/>
      <c r="C61" s="10"/>
      <c r="D61" s="138" t="s">
        <v>206</v>
      </c>
      <c r="E61" s="139"/>
      <c r="F61" s="139"/>
      <c r="G61" s="139"/>
      <c r="H61" s="139"/>
      <c r="I61" s="139"/>
      <c r="J61" s="140">
        <f>J89</f>
        <v>0</v>
      </c>
      <c r="K61" s="10"/>
      <c r="L61" s="13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7"/>
      <c r="C62" s="10"/>
      <c r="D62" s="138" t="s">
        <v>207</v>
      </c>
      <c r="E62" s="139"/>
      <c r="F62" s="139"/>
      <c r="G62" s="139"/>
      <c r="H62" s="139"/>
      <c r="I62" s="139"/>
      <c r="J62" s="140">
        <f>J157</f>
        <v>0</v>
      </c>
      <c r="K62" s="10"/>
      <c r="L62" s="13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37"/>
      <c r="C63" s="10"/>
      <c r="D63" s="138" t="s">
        <v>208</v>
      </c>
      <c r="E63" s="139"/>
      <c r="F63" s="139"/>
      <c r="G63" s="139"/>
      <c r="H63" s="139"/>
      <c r="I63" s="139"/>
      <c r="J63" s="140">
        <f>J208</f>
        <v>0</v>
      </c>
      <c r="K63" s="10"/>
      <c r="L63" s="13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37"/>
      <c r="C64" s="10"/>
      <c r="D64" s="138" t="s">
        <v>615</v>
      </c>
      <c r="E64" s="139"/>
      <c r="F64" s="139"/>
      <c r="G64" s="139"/>
      <c r="H64" s="139"/>
      <c r="I64" s="139"/>
      <c r="J64" s="140">
        <f>J239</f>
        <v>0</v>
      </c>
      <c r="K64" s="10"/>
      <c r="L64" s="13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37"/>
      <c r="C65" s="10"/>
      <c r="D65" s="138" t="s">
        <v>210</v>
      </c>
      <c r="E65" s="139"/>
      <c r="F65" s="139"/>
      <c r="G65" s="139"/>
      <c r="H65" s="139"/>
      <c r="I65" s="139"/>
      <c r="J65" s="140">
        <f>J252</f>
        <v>0</v>
      </c>
      <c r="K65" s="10"/>
      <c r="L65" s="13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37"/>
      <c r="C66" s="10"/>
      <c r="D66" s="138" t="s">
        <v>211</v>
      </c>
      <c r="E66" s="139"/>
      <c r="F66" s="139"/>
      <c r="G66" s="139"/>
      <c r="H66" s="139"/>
      <c r="I66" s="139"/>
      <c r="J66" s="140">
        <f>J359</f>
        <v>0</v>
      </c>
      <c r="K66" s="10"/>
      <c r="L66" s="13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37"/>
      <c r="C67" s="10"/>
      <c r="D67" s="138" t="s">
        <v>213</v>
      </c>
      <c r="E67" s="139"/>
      <c r="F67" s="139"/>
      <c r="G67" s="139"/>
      <c r="H67" s="139"/>
      <c r="I67" s="139"/>
      <c r="J67" s="140">
        <f>J366</f>
        <v>0</v>
      </c>
      <c r="K67" s="10"/>
      <c r="L67" s="13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8"/>
      <c r="B68" s="39"/>
      <c r="C68" s="38"/>
      <c r="D68" s="38"/>
      <c r="E68" s="38"/>
      <c r="F68" s="38"/>
      <c r="G68" s="38"/>
      <c r="H68" s="38"/>
      <c r="I68" s="38"/>
      <c r="J68" s="38"/>
      <c r="K68" s="38"/>
      <c r="L68" s="116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55"/>
      <c r="C69" s="56"/>
      <c r="D69" s="56"/>
      <c r="E69" s="56"/>
      <c r="F69" s="56"/>
      <c r="G69" s="56"/>
      <c r="H69" s="56"/>
      <c r="I69" s="56"/>
      <c r="J69" s="56"/>
      <c r="K69" s="56"/>
      <c r="L69" s="116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3" s="2" customFormat="1" ht="6.96" customHeight="1">
      <c r="A73" s="38"/>
      <c r="B73" s="57"/>
      <c r="C73" s="58"/>
      <c r="D73" s="58"/>
      <c r="E73" s="58"/>
      <c r="F73" s="58"/>
      <c r="G73" s="58"/>
      <c r="H73" s="58"/>
      <c r="I73" s="58"/>
      <c r="J73" s="58"/>
      <c r="K73" s="58"/>
      <c r="L73" s="116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106</v>
      </c>
      <c r="D74" s="38"/>
      <c r="E74" s="38"/>
      <c r="F74" s="38"/>
      <c r="G74" s="38"/>
      <c r="H74" s="38"/>
      <c r="I74" s="38"/>
      <c r="J74" s="38"/>
      <c r="K74" s="38"/>
      <c r="L74" s="116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38"/>
      <c r="D75" s="38"/>
      <c r="E75" s="38"/>
      <c r="F75" s="38"/>
      <c r="G75" s="38"/>
      <c r="H75" s="38"/>
      <c r="I75" s="38"/>
      <c r="J75" s="38"/>
      <c r="K75" s="38"/>
      <c r="L75" s="116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17</v>
      </c>
      <c r="D76" s="38"/>
      <c r="E76" s="38"/>
      <c r="F76" s="38"/>
      <c r="G76" s="38"/>
      <c r="H76" s="38"/>
      <c r="I76" s="38"/>
      <c r="J76" s="38"/>
      <c r="K76" s="38"/>
      <c r="L76" s="116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38"/>
      <c r="D77" s="38"/>
      <c r="E77" s="115" t="str">
        <f>E7</f>
        <v>Vybudování parkovacích stání - Dílčí část 2 - Parkovací stání na ul.Žižkovská p.č.73/ k.ú. Dubina</v>
      </c>
      <c r="F77" s="32"/>
      <c r="G77" s="32"/>
      <c r="H77" s="32"/>
      <c r="I77" s="38"/>
      <c r="J77" s="38"/>
      <c r="K77" s="38"/>
      <c r="L77" s="116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94</v>
      </c>
      <c r="D78" s="38"/>
      <c r="E78" s="38"/>
      <c r="F78" s="38"/>
      <c r="G78" s="38"/>
      <c r="H78" s="38"/>
      <c r="I78" s="38"/>
      <c r="J78" s="38"/>
      <c r="K78" s="38"/>
      <c r="L78" s="116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38"/>
      <c r="D79" s="38"/>
      <c r="E79" s="62" t="str">
        <f>E9</f>
        <v>C 301 - Odvodnění parkoviště</v>
      </c>
      <c r="F79" s="38"/>
      <c r="G79" s="38"/>
      <c r="H79" s="38"/>
      <c r="I79" s="38"/>
      <c r="J79" s="38"/>
      <c r="K79" s="38"/>
      <c r="L79" s="116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38"/>
      <c r="D80" s="38"/>
      <c r="E80" s="38"/>
      <c r="F80" s="38"/>
      <c r="G80" s="38"/>
      <c r="H80" s="38"/>
      <c r="I80" s="38"/>
      <c r="J80" s="38"/>
      <c r="K80" s="38"/>
      <c r="L80" s="116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22</v>
      </c>
      <c r="D81" s="38"/>
      <c r="E81" s="38"/>
      <c r="F81" s="27" t="str">
        <f>F12</f>
        <v>Dubina u Ostravy</v>
      </c>
      <c r="G81" s="38"/>
      <c r="H81" s="38"/>
      <c r="I81" s="32" t="s">
        <v>24</v>
      </c>
      <c r="J81" s="64" t="str">
        <f>IF(J12="","",J12)</f>
        <v>12. 4. 2021</v>
      </c>
      <c r="K81" s="38"/>
      <c r="L81" s="116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38"/>
      <c r="D82" s="38"/>
      <c r="E82" s="38"/>
      <c r="F82" s="38"/>
      <c r="G82" s="38"/>
      <c r="H82" s="38"/>
      <c r="I82" s="38"/>
      <c r="J82" s="38"/>
      <c r="K82" s="38"/>
      <c r="L82" s="116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26</v>
      </c>
      <c r="D83" s="38"/>
      <c r="E83" s="38"/>
      <c r="F83" s="27" t="str">
        <f>E15</f>
        <v>SMO Městský obvod Ostrava - Jih</v>
      </c>
      <c r="G83" s="38"/>
      <c r="H83" s="38"/>
      <c r="I83" s="32" t="s">
        <v>32</v>
      </c>
      <c r="J83" s="36" t="str">
        <f>E21</f>
        <v>IVITAS, a.s.</v>
      </c>
      <c r="K83" s="38"/>
      <c r="L83" s="116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30</v>
      </c>
      <c r="D84" s="38"/>
      <c r="E84" s="38"/>
      <c r="F84" s="27" t="str">
        <f>IF(E18="","",E18)</f>
        <v>Vyplň údaj</v>
      </c>
      <c r="G84" s="38"/>
      <c r="H84" s="38"/>
      <c r="I84" s="32" t="s">
        <v>35</v>
      </c>
      <c r="J84" s="36" t="str">
        <f>E24</f>
        <v>Jindřich Jansa</v>
      </c>
      <c r="K84" s="38"/>
      <c r="L84" s="116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38"/>
      <c r="D85" s="38"/>
      <c r="E85" s="38"/>
      <c r="F85" s="38"/>
      <c r="G85" s="38"/>
      <c r="H85" s="38"/>
      <c r="I85" s="38"/>
      <c r="J85" s="38"/>
      <c r="K85" s="38"/>
      <c r="L85" s="116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41"/>
      <c r="B86" s="142"/>
      <c r="C86" s="143" t="s">
        <v>107</v>
      </c>
      <c r="D86" s="144" t="s">
        <v>58</v>
      </c>
      <c r="E86" s="144" t="s">
        <v>54</v>
      </c>
      <c r="F86" s="144" t="s">
        <v>55</v>
      </c>
      <c r="G86" s="144" t="s">
        <v>108</v>
      </c>
      <c r="H86" s="144" t="s">
        <v>109</v>
      </c>
      <c r="I86" s="144" t="s">
        <v>110</v>
      </c>
      <c r="J86" s="144" t="s">
        <v>98</v>
      </c>
      <c r="K86" s="145" t="s">
        <v>111</v>
      </c>
      <c r="L86" s="146"/>
      <c r="M86" s="80" t="s">
        <v>3</v>
      </c>
      <c r="N86" s="81" t="s">
        <v>43</v>
      </c>
      <c r="O86" s="81" t="s">
        <v>112</v>
      </c>
      <c r="P86" s="81" t="s">
        <v>113</v>
      </c>
      <c r="Q86" s="81" t="s">
        <v>114</v>
      </c>
      <c r="R86" s="81" t="s">
        <v>115</v>
      </c>
      <c r="S86" s="81" t="s">
        <v>116</v>
      </c>
      <c r="T86" s="82" t="s">
        <v>117</v>
      </c>
      <c r="U86" s="141"/>
      <c r="V86" s="141"/>
      <c r="W86" s="141"/>
      <c r="X86" s="141"/>
      <c r="Y86" s="141"/>
      <c r="Z86" s="141"/>
      <c r="AA86" s="141"/>
      <c r="AB86" s="141"/>
      <c r="AC86" s="141"/>
      <c r="AD86" s="141"/>
      <c r="AE86" s="141"/>
    </row>
    <row r="87" s="2" customFormat="1" ht="22.8" customHeight="1">
      <c r="A87" s="38"/>
      <c r="B87" s="39"/>
      <c r="C87" s="87" t="s">
        <v>118</v>
      </c>
      <c r="D87" s="38"/>
      <c r="E87" s="38"/>
      <c r="F87" s="38"/>
      <c r="G87" s="38"/>
      <c r="H87" s="38"/>
      <c r="I87" s="38"/>
      <c r="J87" s="147">
        <f>BK87</f>
        <v>0</v>
      </c>
      <c r="K87" s="38"/>
      <c r="L87" s="39"/>
      <c r="M87" s="83"/>
      <c r="N87" s="68"/>
      <c r="O87" s="84"/>
      <c r="P87" s="148">
        <f>P88</f>
        <v>0</v>
      </c>
      <c r="Q87" s="84"/>
      <c r="R87" s="148">
        <f>R88</f>
        <v>81.874270939999988</v>
      </c>
      <c r="S87" s="84"/>
      <c r="T87" s="149">
        <f>T88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9" t="s">
        <v>72</v>
      </c>
      <c r="AU87" s="19" t="s">
        <v>99</v>
      </c>
      <c r="BK87" s="150">
        <f>BK88</f>
        <v>0</v>
      </c>
    </row>
    <row r="88" s="12" customFormat="1" ht="25.92" customHeight="1">
      <c r="A88" s="12"/>
      <c r="B88" s="151"/>
      <c r="C88" s="12"/>
      <c r="D88" s="152" t="s">
        <v>72</v>
      </c>
      <c r="E88" s="153" t="s">
        <v>216</v>
      </c>
      <c r="F88" s="153" t="s">
        <v>217</v>
      </c>
      <c r="G88" s="12"/>
      <c r="H88" s="12"/>
      <c r="I88" s="154"/>
      <c r="J88" s="155">
        <f>BK88</f>
        <v>0</v>
      </c>
      <c r="K88" s="12"/>
      <c r="L88" s="151"/>
      <c r="M88" s="156"/>
      <c r="N88" s="157"/>
      <c r="O88" s="157"/>
      <c r="P88" s="158">
        <f>P89+P157+P208+P239+P252+P359+P366</f>
        <v>0</v>
      </c>
      <c r="Q88" s="157"/>
      <c r="R88" s="158">
        <f>R89+R157+R208+R239+R252+R359+R366</f>
        <v>81.874270939999988</v>
      </c>
      <c r="S88" s="157"/>
      <c r="T88" s="159">
        <f>T89+T157+T208+T239+T252+T359+T366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52" t="s">
        <v>81</v>
      </c>
      <c r="AT88" s="160" t="s">
        <v>72</v>
      </c>
      <c r="AU88" s="160" t="s">
        <v>73</v>
      </c>
      <c r="AY88" s="152" t="s">
        <v>122</v>
      </c>
      <c r="BK88" s="161">
        <f>BK89+BK157+BK208+BK239+BK252+BK359+BK366</f>
        <v>0</v>
      </c>
    </row>
    <row r="89" s="12" customFormat="1" ht="22.8" customHeight="1">
      <c r="A89" s="12"/>
      <c r="B89" s="151"/>
      <c r="C89" s="12"/>
      <c r="D89" s="152" t="s">
        <v>72</v>
      </c>
      <c r="E89" s="162" t="s">
        <v>81</v>
      </c>
      <c r="F89" s="162" t="s">
        <v>218</v>
      </c>
      <c r="G89" s="12"/>
      <c r="H89" s="12"/>
      <c r="I89" s="154"/>
      <c r="J89" s="163">
        <f>BK89</f>
        <v>0</v>
      </c>
      <c r="K89" s="12"/>
      <c r="L89" s="151"/>
      <c r="M89" s="156"/>
      <c r="N89" s="157"/>
      <c r="O89" s="157"/>
      <c r="P89" s="158">
        <f>SUM(P90:P156)</f>
        <v>0</v>
      </c>
      <c r="Q89" s="157"/>
      <c r="R89" s="158">
        <f>SUM(R90:R156)</f>
        <v>44.940043199999998</v>
      </c>
      <c r="S89" s="157"/>
      <c r="T89" s="159">
        <f>SUM(T90:T156)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52" t="s">
        <v>81</v>
      </c>
      <c r="AT89" s="160" t="s">
        <v>72</v>
      </c>
      <c r="AU89" s="160" t="s">
        <v>81</v>
      </c>
      <c r="AY89" s="152" t="s">
        <v>122</v>
      </c>
      <c r="BK89" s="161">
        <f>SUM(BK90:BK156)</f>
        <v>0</v>
      </c>
    </row>
    <row r="90" s="2" customFormat="1" ht="14.4" customHeight="1">
      <c r="A90" s="38"/>
      <c r="B90" s="164"/>
      <c r="C90" s="165" t="s">
        <v>81</v>
      </c>
      <c r="D90" s="165" t="s">
        <v>125</v>
      </c>
      <c r="E90" s="166" t="s">
        <v>616</v>
      </c>
      <c r="F90" s="167" t="s">
        <v>617</v>
      </c>
      <c r="G90" s="168" t="s">
        <v>618</v>
      </c>
      <c r="H90" s="169">
        <v>100</v>
      </c>
      <c r="I90" s="170"/>
      <c r="J90" s="171">
        <f>ROUND(I90*H90,2)</f>
        <v>0</v>
      </c>
      <c r="K90" s="167" t="s">
        <v>129</v>
      </c>
      <c r="L90" s="39"/>
      <c r="M90" s="172" t="s">
        <v>3</v>
      </c>
      <c r="N90" s="173" t="s">
        <v>44</v>
      </c>
      <c r="O90" s="72"/>
      <c r="P90" s="174">
        <f>O90*H90</f>
        <v>0</v>
      </c>
      <c r="Q90" s="174">
        <v>3.0000000000000001E-05</v>
      </c>
      <c r="R90" s="174">
        <f>Q90*H90</f>
        <v>0.0030000000000000001</v>
      </c>
      <c r="S90" s="174">
        <v>0</v>
      </c>
      <c r="T90" s="175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176" t="s">
        <v>136</v>
      </c>
      <c r="AT90" s="176" t="s">
        <v>125</v>
      </c>
      <c r="AU90" s="176" t="s">
        <v>83</v>
      </c>
      <c r="AY90" s="19" t="s">
        <v>122</v>
      </c>
      <c r="BE90" s="177">
        <f>IF(N90="základní",J90,0)</f>
        <v>0</v>
      </c>
      <c r="BF90" s="177">
        <f>IF(N90="snížená",J90,0)</f>
        <v>0</v>
      </c>
      <c r="BG90" s="177">
        <f>IF(N90="zákl. přenesená",J90,0)</f>
        <v>0</v>
      </c>
      <c r="BH90" s="177">
        <f>IF(N90="sníž. přenesená",J90,0)</f>
        <v>0</v>
      </c>
      <c r="BI90" s="177">
        <f>IF(N90="nulová",J90,0)</f>
        <v>0</v>
      </c>
      <c r="BJ90" s="19" t="s">
        <v>81</v>
      </c>
      <c r="BK90" s="177">
        <f>ROUND(I90*H90,2)</f>
        <v>0</v>
      </c>
      <c r="BL90" s="19" t="s">
        <v>136</v>
      </c>
      <c r="BM90" s="176" t="s">
        <v>619</v>
      </c>
    </row>
    <row r="91" s="2" customFormat="1">
      <c r="A91" s="38"/>
      <c r="B91" s="39"/>
      <c r="C91" s="38"/>
      <c r="D91" s="178" t="s">
        <v>132</v>
      </c>
      <c r="E91" s="38"/>
      <c r="F91" s="179" t="s">
        <v>620</v>
      </c>
      <c r="G91" s="38"/>
      <c r="H91" s="38"/>
      <c r="I91" s="180"/>
      <c r="J91" s="38"/>
      <c r="K91" s="38"/>
      <c r="L91" s="39"/>
      <c r="M91" s="181"/>
      <c r="N91" s="182"/>
      <c r="O91" s="72"/>
      <c r="P91" s="72"/>
      <c r="Q91" s="72"/>
      <c r="R91" s="72"/>
      <c r="S91" s="72"/>
      <c r="T91" s="73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9" t="s">
        <v>132</v>
      </c>
      <c r="AU91" s="19" t="s">
        <v>83</v>
      </c>
    </row>
    <row r="92" s="2" customFormat="1" ht="14.4" customHeight="1">
      <c r="A92" s="38"/>
      <c r="B92" s="164"/>
      <c r="C92" s="165" t="s">
        <v>83</v>
      </c>
      <c r="D92" s="165" t="s">
        <v>125</v>
      </c>
      <c r="E92" s="166" t="s">
        <v>621</v>
      </c>
      <c r="F92" s="167" t="s">
        <v>622</v>
      </c>
      <c r="G92" s="168" t="s">
        <v>623</v>
      </c>
      <c r="H92" s="169">
        <v>20</v>
      </c>
      <c r="I92" s="170"/>
      <c r="J92" s="171">
        <f>ROUND(I92*H92,2)</f>
        <v>0</v>
      </c>
      <c r="K92" s="167" t="s">
        <v>129</v>
      </c>
      <c r="L92" s="39"/>
      <c r="M92" s="172" t="s">
        <v>3</v>
      </c>
      <c r="N92" s="173" t="s">
        <v>44</v>
      </c>
      <c r="O92" s="72"/>
      <c r="P92" s="174">
        <f>O92*H92</f>
        <v>0</v>
      </c>
      <c r="Q92" s="174">
        <v>0</v>
      </c>
      <c r="R92" s="174">
        <f>Q92*H92</f>
        <v>0</v>
      </c>
      <c r="S92" s="174">
        <v>0</v>
      </c>
      <c r="T92" s="175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176" t="s">
        <v>136</v>
      </c>
      <c r="AT92" s="176" t="s">
        <v>125</v>
      </c>
      <c r="AU92" s="176" t="s">
        <v>83</v>
      </c>
      <c r="AY92" s="19" t="s">
        <v>122</v>
      </c>
      <c r="BE92" s="177">
        <f>IF(N92="základní",J92,0)</f>
        <v>0</v>
      </c>
      <c r="BF92" s="177">
        <f>IF(N92="snížená",J92,0)</f>
        <v>0</v>
      </c>
      <c r="BG92" s="177">
        <f>IF(N92="zákl. přenesená",J92,0)</f>
        <v>0</v>
      </c>
      <c r="BH92" s="177">
        <f>IF(N92="sníž. přenesená",J92,0)</f>
        <v>0</v>
      </c>
      <c r="BI92" s="177">
        <f>IF(N92="nulová",J92,0)</f>
        <v>0</v>
      </c>
      <c r="BJ92" s="19" t="s">
        <v>81</v>
      </c>
      <c r="BK92" s="177">
        <f>ROUND(I92*H92,2)</f>
        <v>0</v>
      </c>
      <c r="BL92" s="19" t="s">
        <v>136</v>
      </c>
      <c r="BM92" s="176" t="s">
        <v>624</v>
      </c>
    </row>
    <row r="93" s="2" customFormat="1">
      <c r="A93" s="38"/>
      <c r="B93" s="39"/>
      <c r="C93" s="38"/>
      <c r="D93" s="178" t="s">
        <v>132</v>
      </c>
      <c r="E93" s="38"/>
      <c r="F93" s="179" t="s">
        <v>625</v>
      </c>
      <c r="G93" s="38"/>
      <c r="H93" s="38"/>
      <c r="I93" s="180"/>
      <c r="J93" s="38"/>
      <c r="K93" s="38"/>
      <c r="L93" s="39"/>
      <c r="M93" s="181"/>
      <c r="N93" s="182"/>
      <c r="O93" s="72"/>
      <c r="P93" s="72"/>
      <c r="Q93" s="72"/>
      <c r="R93" s="72"/>
      <c r="S93" s="72"/>
      <c r="T93" s="73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9" t="s">
        <v>132</v>
      </c>
      <c r="AU93" s="19" t="s">
        <v>83</v>
      </c>
    </row>
    <row r="94" s="2" customFormat="1" ht="14.4" customHeight="1">
      <c r="A94" s="38"/>
      <c r="B94" s="164"/>
      <c r="C94" s="165" t="s">
        <v>142</v>
      </c>
      <c r="D94" s="165" t="s">
        <v>125</v>
      </c>
      <c r="E94" s="166" t="s">
        <v>626</v>
      </c>
      <c r="F94" s="167" t="s">
        <v>627</v>
      </c>
      <c r="G94" s="168" t="s">
        <v>234</v>
      </c>
      <c r="H94" s="169">
        <v>30</v>
      </c>
      <c r="I94" s="170"/>
      <c r="J94" s="171">
        <f>ROUND(I94*H94,2)</f>
        <v>0</v>
      </c>
      <c r="K94" s="167" t="s">
        <v>129</v>
      </c>
      <c r="L94" s="39"/>
      <c r="M94" s="172" t="s">
        <v>3</v>
      </c>
      <c r="N94" s="173" t="s">
        <v>44</v>
      </c>
      <c r="O94" s="72"/>
      <c r="P94" s="174">
        <f>O94*H94</f>
        <v>0</v>
      </c>
      <c r="Q94" s="174">
        <v>0</v>
      </c>
      <c r="R94" s="174">
        <f>Q94*H94</f>
        <v>0</v>
      </c>
      <c r="S94" s="174">
        <v>0</v>
      </c>
      <c r="T94" s="175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176" t="s">
        <v>136</v>
      </c>
      <c r="AT94" s="176" t="s">
        <v>125</v>
      </c>
      <c r="AU94" s="176" t="s">
        <v>83</v>
      </c>
      <c r="AY94" s="19" t="s">
        <v>122</v>
      </c>
      <c r="BE94" s="177">
        <f>IF(N94="základní",J94,0)</f>
        <v>0</v>
      </c>
      <c r="BF94" s="177">
        <f>IF(N94="snížená",J94,0)</f>
        <v>0</v>
      </c>
      <c r="BG94" s="177">
        <f>IF(N94="zákl. přenesená",J94,0)</f>
        <v>0</v>
      </c>
      <c r="BH94" s="177">
        <f>IF(N94="sníž. přenesená",J94,0)</f>
        <v>0</v>
      </c>
      <c r="BI94" s="177">
        <f>IF(N94="nulová",J94,0)</f>
        <v>0</v>
      </c>
      <c r="BJ94" s="19" t="s">
        <v>81</v>
      </c>
      <c r="BK94" s="177">
        <f>ROUND(I94*H94,2)</f>
        <v>0</v>
      </c>
      <c r="BL94" s="19" t="s">
        <v>136</v>
      </c>
      <c r="BM94" s="176" t="s">
        <v>628</v>
      </c>
    </row>
    <row r="95" s="2" customFormat="1">
      <c r="A95" s="38"/>
      <c r="B95" s="39"/>
      <c r="C95" s="38"/>
      <c r="D95" s="178" t="s">
        <v>132</v>
      </c>
      <c r="E95" s="38"/>
      <c r="F95" s="179" t="s">
        <v>629</v>
      </c>
      <c r="G95" s="38"/>
      <c r="H95" s="38"/>
      <c r="I95" s="180"/>
      <c r="J95" s="38"/>
      <c r="K95" s="38"/>
      <c r="L95" s="39"/>
      <c r="M95" s="181"/>
      <c r="N95" s="182"/>
      <c r="O95" s="72"/>
      <c r="P95" s="72"/>
      <c r="Q95" s="72"/>
      <c r="R95" s="72"/>
      <c r="S95" s="72"/>
      <c r="T95" s="73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9" t="s">
        <v>132</v>
      </c>
      <c r="AU95" s="19" t="s">
        <v>83</v>
      </c>
    </row>
    <row r="96" s="2" customFormat="1" ht="14.4" customHeight="1">
      <c r="A96" s="38"/>
      <c r="B96" s="164"/>
      <c r="C96" s="165" t="s">
        <v>136</v>
      </c>
      <c r="D96" s="165" t="s">
        <v>125</v>
      </c>
      <c r="E96" s="166" t="s">
        <v>630</v>
      </c>
      <c r="F96" s="167" t="s">
        <v>631</v>
      </c>
      <c r="G96" s="168" t="s">
        <v>234</v>
      </c>
      <c r="H96" s="169">
        <v>106.493</v>
      </c>
      <c r="I96" s="170"/>
      <c r="J96" s="171">
        <f>ROUND(I96*H96,2)</f>
        <v>0</v>
      </c>
      <c r="K96" s="167" t="s">
        <v>129</v>
      </c>
      <c r="L96" s="39"/>
      <c r="M96" s="172" t="s">
        <v>3</v>
      </c>
      <c r="N96" s="173" t="s">
        <v>44</v>
      </c>
      <c r="O96" s="72"/>
      <c r="P96" s="174">
        <f>O96*H96</f>
        <v>0</v>
      </c>
      <c r="Q96" s="174">
        <v>0</v>
      </c>
      <c r="R96" s="174">
        <f>Q96*H96</f>
        <v>0</v>
      </c>
      <c r="S96" s="174">
        <v>0</v>
      </c>
      <c r="T96" s="175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176" t="s">
        <v>136</v>
      </c>
      <c r="AT96" s="176" t="s">
        <v>125</v>
      </c>
      <c r="AU96" s="176" t="s">
        <v>83</v>
      </c>
      <c r="AY96" s="19" t="s">
        <v>122</v>
      </c>
      <c r="BE96" s="177">
        <f>IF(N96="základní",J96,0)</f>
        <v>0</v>
      </c>
      <c r="BF96" s="177">
        <f>IF(N96="snížená",J96,0)</f>
        <v>0</v>
      </c>
      <c r="BG96" s="177">
        <f>IF(N96="zákl. přenesená",J96,0)</f>
        <v>0</v>
      </c>
      <c r="BH96" s="177">
        <f>IF(N96="sníž. přenesená",J96,0)</f>
        <v>0</v>
      </c>
      <c r="BI96" s="177">
        <f>IF(N96="nulová",J96,0)</f>
        <v>0</v>
      </c>
      <c r="BJ96" s="19" t="s">
        <v>81</v>
      </c>
      <c r="BK96" s="177">
        <f>ROUND(I96*H96,2)</f>
        <v>0</v>
      </c>
      <c r="BL96" s="19" t="s">
        <v>136</v>
      </c>
      <c r="BM96" s="176" t="s">
        <v>632</v>
      </c>
    </row>
    <row r="97" s="2" customFormat="1">
      <c r="A97" s="38"/>
      <c r="B97" s="39"/>
      <c r="C97" s="38"/>
      <c r="D97" s="178" t="s">
        <v>132</v>
      </c>
      <c r="E97" s="38"/>
      <c r="F97" s="179" t="s">
        <v>633</v>
      </c>
      <c r="G97" s="38"/>
      <c r="H97" s="38"/>
      <c r="I97" s="180"/>
      <c r="J97" s="38"/>
      <c r="K97" s="38"/>
      <c r="L97" s="39"/>
      <c r="M97" s="181"/>
      <c r="N97" s="182"/>
      <c r="O97" s="72"/>
      <c r="P97" s="72"/>
      <c r="Q97" s="72"/>
      <c r="R97" s="72"/>
      <c r="S97" s="72"/>
      <c r="T97" s="73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9" t="s">
        <v>132</v>
      </c>
      <c r="AU97" s="19" t="s">
        <v>83</v>
      </c>
    </row>
    <row r="98" s="13" customFormat="1">
      <c r="A98" s="13"/>
      <c r="B98" s="183"/>
      <c r="C98" s="13"/>
      <c r="D98" s="178" t="s">
        <v>133</v>
      </c>
      <c r="E98" s="184" t="s">
        <v>3</v>
      </c>
      <c r="F98" s="185" t="s">
        <v>634</v>
      </c>
      <c r="G98" s="13"/>
      <c r="H98" s="184" t="s">
        <v>3</v>
      </c>
      <c r="I98" s="186"/>
      <c r="J98" s="13"/>
      <c r="K98" s="13"/>
      <c r="L98" s="183"/>
      <c r="M98" s="187"/>
      <c r="N98" s="188"/>
      <c r="O98" s="188"/>
      <c r="P98" s="188"/>
      <c r="Q98" s="188"/>
      <c r="R98" s="188"/>
      <c r="S98" s="188"/>
      <c r="T98" s="18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184" t="s">
        <v>133</v>
      </c>
      <c r="AU98" s="184" t="s">
        <v>83</v>
      </c>
      <c r="AV98" s="13" t="s">
        <v>81</v>
      </c>
      <c r="AW98" s="13" t="s">
        <v>34</v>
      </c>
      <c r="AX98" s="13" t="s">
        <v>73</v>
      </c>
      <c r="AY98" s="184" t="s">
        <v>122</v>
      </c>
    </row>
    <row r="99" s="13" customFormat="1">
      <c r="A99" s="13"/>
      <c r="B99" s="183"/>
      <c r="C99" s="13"/>
      <c r="D99" s="178" t="s">
        <v>133</v>
      </c>
      <c r="E99" s="184" t="s">
        <v>3</v>
      </c>
      <c r="F99" s="185" t="s">
        <v>635</v>
      </c>
      <c r="G99" s="13"/>
      <c r="H99" s="184" t="s">
        <v>3</v>
      </c>
      <c r="I99" s="186"/>
      <c r="J99" s="13"/>
      <c r="K99" s="13"/>
      <c r="L99" s="183"/>
      <c r="M99" s="187"/>
      <c r="N99" s="188"/>
      <c r="O99" s="188"/>
      <c r="P99" s="188"/>
      <c r="Q99" s="188"/>
      <c r="R99" s="188"/>
      <c r="S99" s="188"/>
      <c r="T99" s="189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184" t="s">
        <v>133</v>
      </c>
      <c r="AU99" s="184" t="s">
        <v>83</v>
      </c>
      <c r="AV99" s="13" t="s">
        <v>81</v>
      </c>
      <c r="AW99" s="13" t="s">
        <v>34</v>
      </c>
      <c r="AX99" s="13" t="s">
        <v>73</v>
      </c>
      <c r="AY99" s="184" t="s">
        <v>122</v>
      </c>
    </row>
    <row r="100" s="14" customFormat="1">
      <c r="A100" s="14"/>
      <c r="B100" s="190"/>
      <c r="C100" s="14"/>
      <c r="D100" s="178" t="s">
        <v>133</v>
      </c>
      <c r="E100" s="191" t="s">
        <v>3</v>
      </c>
      <c r="F100" s="192" t="s">
        <v>636</v>
      </c>
      <c r="G100" s="14"/>
      <c r="H100" s="193">
        <v>51.741</v>
      </c>
      <c r="I100" s="194"/>
      <c r="J100" s="14"/>
      <c r="K100" s="14"/>
      <c r="L100" s="190"/>
      <c r="M100" s="195"/>
      <c r="N100" s="196"/>
      <c r="O100" s="196"/>
      <c r="P100" s="196"/>
      <c r="Q100" s="196"/>
      <c r="R100" s="196"/>
      <c r="S100" s="196"/>
      <c r="T100" s="197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191" t="s">
        <v>133</v>
      </c>
      <c r="AU100" s="191" t="s">
        <v>83</v>
      </c>
      <c r="AV100" s="14" t="s">
        <v>83</v>
      </c>
      <c r="AW100" s="14" t="s">
        <v>34</v>
      </c>
      <c r="AX100" s="14" t="s">
        <v>73</v>
      </c>
      <c r="AY100" s="191" t="s">
        <v>122</v>
      </c>
    </row>
    <row r="101" s="13" customFormat="1">
      <c r="A101" s="13"/>
      <c r="B101" s="183"/>
      <c r="C101" s="13"/>
      <c r="D101" s="178" t="s">
        <v>133</v>
      </c>
      <c r="E101" s="184" t="s">
        <v>3</v>
      </c>
      <c r="F101" s="185" t="s">
        <v>637</v>
      </c>
      <c r="G101" s="13"/>
      <c r="H101" s="184" t="s">
        <v>3</v>
      </c>
      <c r="I101" s="186"/>
      <c r="J101" s="13"/>
      <c r="K101" s="13"/>
      <c r="L101" s="183"/>
      <c r="M101" s="187"/>
      <c r="N101" s="188"/>
      <c r="O101" s="188"/>
      <c r="P101" s="188"/>
      <c r="Q101" s="188"/>
      <c r="R101" s="188"/>
      <c r="S101" s="188"/>
      <c r="T101" s="189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184" t="s">
        <v>133</v>
      </c>
      <c r="AU101" s="184" t="s">
        <v>83</v>
      </c>
      <c r="AV101" s="13" t="s">
        <v>81</v>
      </c>
      <c r="AW101" s="13" t="s">
        <v>34</v>
      </c>
      <c r="AX101" s="13" t="s">
        <v>73</v>
      </c>
      <c r="AY101" s="184" t="s">
        <v>122</v>
      </c>
    </row>
    <row r="102" s="14" customFormat="1">
      <c r="A102" s="14"/>
      <c r="B102" s="190"/>
      <c r="C102" s="14"/>
      <c r="D102" s="178" t="s">
        <v>133</v>
      </c>
      <c r="E102" s="191" t="s">
        <v>3</v>
      </c>
      <c r="F102" s="192" t="s">
        <v>638</v>
      </c>
      <c r="G102" s="14"/>
      <c r="H102" s="193">
        <v>50</v>
      </c>
      <c r="I102" s="194"/>
      <c r="J102" s="14"/>
      <c r="K102" s="14"/>
      <c r="L102" s="190"/>
      <c r="M102" s="195"/>
      <c r="N102" s="196"/>
      <c r="O102" s="196"/>
      <c r="P102" s="196"/>
      <c r="Q102" s="196"/>
      <c r="R102" s="196"/>
      <c r="S102" s="196"/>
      <c r="T102" s="197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191" t="s">
        <v>133</v>
      </c>
      <c r="AU102" s="191" t="s">
        <v>83</v>
      </c>
      <c r="AV102" s="14" t="s">
        <v>83</v>
      </c>
      <c r="AW102" s="14" t="s">
        <v>34</v>
      </c>
      <c r="AX102" s="14" t="s">
        <v>73</v>
      </c>
      <c r="AY102" s="191" t="s">
        <v>122</v>
      </c>
    </row>
    <row r="103" s="13" customFormat="1">
      <c r="A103" s="13"/>
      <c r="B103" s="183"/>
      <c r="C103" s="13"/>
      <c r="D103" s="178" t="s">
        <v>133</v>
      </c>
      <c r="E103" s="184" t="s">
        <v>3</v>
      </c>
      <c r="F103" s="185" t="s">
        <v>639</v>
      </c>
      <c r="G103" s="13"/>
      <c r="H103" s="184" t="s">
        <v>3</v>
      </c>
      <c r="I103" s="186"/>
      <c r="J103" s="13"/>
      <c r="K103" s="13"/>
      <c r="L103" s="183"/>
      <c r="M103" s="187"/>
      <c r="N103" s="188"/>
      <c r="O103" s="188"/>
      <c r="P103" s="188"/>
      <c r="Q103" s="188"/>
      <c r="R103" s="188"/>
      <c r="S103" s="188"/>
      <c r="T103" s="189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184" t="s">
        <v>133</v>
      </c>
      <c r="AU103" s="184" t="s">
        <v>83</v>
      </c>
      <c r="AV103" s="13" t="s">
        <v>81</v>
      </c>
      <c r="AW103" s="13" t="s">
        <v>34</v>
      </c>
      <c r="AX103" s="13" t="s">
        <v>73</v>
      </c>
      <c r="AY103" s="184" t="s">
        <v>122</v>
      </c>
    </row>
    <row r="104" s="14" customFormat="1">
      <c r="A104" s="14"/>
      <c r="B104" s="190"/>
      <c r="C104" s="14"/>
      <c r="D104" s="178" t="s">
        <v>133</v>
      </c>
      <c r="E104" s="191" t="s">
        <v>3</v>
      </c>
      <c r="F104" s="192" t="s">
        <v>640</v>
      </c>
      <c r="G104" s="14"/>
      <c r="H104" s="193">
        <v>4.7519999999999998</v>
      </c>
      <c r="I104" s="194"/>
      <c r="J104" s="14"/>
      <c r="K104" s="14"/>
      <c r="L104" s="190"/>
      <c r="M104" s="195"/>
      <c r="N104" s="196"/>
      <c r="O104" s="196"/>
      <c r="P104" s="196"/>
      <c r="Q104" s="196"/>
      <c r="R104" s="196"/>
      <c r="S104" s="196"/>
      <c r="T104" s="197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191" t="s">
        <v>133</v>
      </c>
      <c r="AU104" s="191" t="s">
        <v>83</v>
      </c>
      <c r="AV104" s="14" t="s">
        <v>83</v>
      </c>
      <c r="AW104" s="14" t="s">
        <v>34</v>
      </c>
      <c r="AX104" s="14" t="s">
        <v>73</v>
      </c>
      <c r="AY104" s="191" t="s">
        <v>122</v>
      </c>
    </row>
    <row r="105" s="15" customFormat="1">
      <c r="A105" s="15"/>
      <c r="B105" s="198"/>
      <c r="C105" s="15"/>
      <c r="D105" s="178" t="s">
        <v>133</v>
      </c>
      <c r="E105" s="199" t="s">
        <v>3</v>
      </c>
      <c r="F105" s="200" t="s">
        <v>135</v>
      </c>
      <c r="G105" s="15"/>
      <c r="H105" s="201">
        <v>106.493</v>
      </c>
      <c r="I105" s="202"/>
      <c r="J105" s="15"/>
      <c r="K105" s="15"/>
      <c r="L105" s="198"/>
      <c r="M105" s="203"/>
      <c r="N105" s="204"/>
      <c r="O105" s="204"/>
      <c r="P105" s="204"/>
      <c r="Q105" s="204"/>
      <c r="R105" s="204"/>
      <c r="S105" s="204"/>
      <c r="T105" s="20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199" t="s">
        <v>133</v>
      </c>
      <c r="AU105" s="199" t="s">
        <v>83</v>
      </c>
      <c r="AV105" s="15" t="s">
        <v>136</v>
      </c>
      <c r="AW105" s="15" t="s">
        <v>34</v>
      </c>
      <c r="AX105" s="15" t="s">
        <v>81</v>
      </c>
      <c r="AY105" s="199" t="s">
        <v>122</v>
      </c>
    </row>
    <row r="106" s="2" customFormat="1" ht="14.4" customHeight="1">
      <c r="A106" s="38"/>
      <c r="B106" s="164"/>
      <c r="C106" s="165" t="s">
        <v>121</v>
      </c>
      <c r="D106" s="165" t="s">
        <v>125</v>
      </c>
      <c r="E106" s="166" t="s">
        <v>641</v>
      </c>
      <c r="F106" s="167" t="s">
        <v>642</v>
      </c>
      <c r="G106" s="168" t="s">
        <v>234</v>
      </c>
      <c r="H106" s="169">
        <v>34.218000000000004</v>
      </c>
      <c r="I106" s="170"/>
      <c r="J106" s="171">
        <f>ROUND(I106*H106,2)</f>
        <v>0</v>
      </c>
      <c r="K106" s="167" t="s">
        <v>129</v>
      </c>
      <c r="L106" s="39"/>
      <c r="M106" s="172" t="s">
        <v>3</v>
      </c>
      <c r="N106" s="173" t="s">
        <v>44</v>
      </c>
      <c r="O106" s="72"/>
      <c r="P106" s="174">
        <f>O106*H106</f>
        <v>0</v>
      </c>
      <c r="Q106" s="174">
        <v>0</v>
      </c>
      <c r="R106" s="174">
        <f>Q106*H106</f>
        <v>0</v>
      </c>
      <c r="S106" s="174">
        <v>0</v>
      </c>
      <c r="T106" s="175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176" t="s">
        <v>136</v>
      </c>
      <c r="AT106" s="176" t="s">
        <v>125</v>
      </c>
      <c r="AU106" s="176" t="s">
        <v>83</v>
      </c>
      <c r="AY106" s="19" t="s">
        <v>122</v>
      </c>
      <c r="BE106" s="177">
        <f>IF(N106="základní",J106,0)</f>
        <v>0</v>
      </c>
      <c r="BF106" s="177">
        <f>IF(N106="snížená",J106,0)</f>
        <v>0</v>
      </c>
      <c r="BG106" s="177">
        <f>IF(N106="zákl. přenesená",J106,0)</f>
        <v>0</v>
      </c>
      <c r="BH106" s="177">
        <f>IF(N106="sníž. přenesená",J106,0)</f>
        <v>0</v>
      </c>
      <c r="BI106" s="177">
        <f>IF(N106="nulová",J106,0)</f>
        <v>0</v>
      </c>
      <c r="BJ106" s="19" t="s">
        <v>81</v>
      </c>
      <c r="BK106" s="177">
        <f>ROUND(I106*H106,2)</f>
        <v>0</v>
      </c>
      <c r="BL106" s="19" t="s">
        <v>136</v>
      </c>
      <c r="BM106" s="176" t="s">
        <v>643</v>
      </c>
    </row>
    <row r="107" s="2" customFormat="1">
      <c r="A107" s="38"/>
      <c r="B107" s="39"/>
      <c r="C107" s="38"/>
      <c r="D107" s="178" t="s">
        <v>132</v>
      </c>
      <c r="E107" s="38"/>
      <c r="F107" s="179" t="s">
        <v>644</v>
      </c>
      <c r="G107" s="38"/>
      <c r="H107" s="38"/>
      <c r="I107" s="180"/>
      <c r="J107" s="38"/>
      <c r="K107" s="38"/>
      <c r="L107" s="39"/>
      <c r="M107" s="181"/>
      <c r="N107" s="182"/>
      <c r="O107" s="72"/>
      <c r="P107" s="72"/>
      <c r="Q107" s="72"/>
      <c r="R107" s="72"/>
      <c r="S107" s="72"/>
      <c r="T107" s="73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9" t="s">
        <v>132</v>
      </c>
      <c r="AU107" s="19" t="s">
        <v>83</v>
      </c>
    </row>
    <row r="108" s="13" customFormat="1">
      <c r="A108" s="13"/>
      <c r="B108" s="183"/>
      <c r="C108" s="13"/>
      <c r="D108" s="178" t="s">
        <v>133</v>
      </c>
      <c r="E108" s="184" t="s">
        <v>3</v>
      </c>
      <c r="F108" s="185" t="s">
        <v>645</v>
      </c>
      <c r="G108" s="13"/>
      <c r="H108" s="184" t="s">
        <v>3</v>
      </c>
      <c r="I108" s="186"/>
      <c r="J108" s="13"/>
      <c r="K108" s="13"/>
      <c r="L108" s="183"/>
      <c r="M108" s="187"/>
      <c r="N108" s="188"/>
      <c r="O108" s="188"/>
      <c r="P108" s="188"/>
      <c r="Q108" s="188"/>
      <c r="R108" s="188"/>
      <c r="S108" s="188"/>
      <c r="T108" s="189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184" t="s">
        <v>133</v>
      </c>
      <c r="AU108" s="184" t="s">
        <v>83</v>
      </c>
      <c r="AV108" s="13" t="s">
        <v>81</v>
      </c>
      <c r="AW108" s="13" t="s">
        <v>34</v>
      </c>
      <c r="AX108" s="13" t="s">
        <v>73</v>
      </c>
      <c r="AY108" s="184" t="s">
        <v>122</v>
      </c>
    </row>
    <row r="109" s="13" customFormat="1">
      <c r="A109" s="13"/>
      <c r="B109" s="183"/>
      <c r="C109" s="13"/>
      <c r="D109" s="178" t="s">
        <v>133</v>
      </c>
      <c r="E109" s="184" t="s">
        <v>3</v>
      </c>
      <c r="F109" s="185" t="s">
        <v>646</v>
      </c>
      <c r="G109" s="13"/>
      <c r="H109" s="184" t="s">
        <v>3</v>
      </c>
      <c r="I109" s="186"/>
      <c r="J109" s="13"/>
      <c r="K109" s="13"/>
      <c r="L109" s="183"/>
      <c r="M109" s="187"/>
      <c r="N109" s="188"/>
      <c r="O109" s="188"/>
      <c r="P109" s="188"/>
      <c r="Q109" s="188"/>
      <c r="R109" s="188"/>
      <c r="S109" s="188"/>
      <c r="T109" s="189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184" t="s">
        <v>133</v>
      </c>
      <c r="AU109" s="184" t="s">
        <v>83</v>
      </c>
      <c r="AV109" s="13" t="s">
        <v>81</v>
      </c>
      <c r="AW109" s="13" t="s">
        <v>34</v>
      </c>
      <c r="AX109" s="13" t="s">
        <v>73</v>
      </c>
      <c r="AY109" s="184" t="s">
        <v>122</v>
      </c>
    </row>
    <row r="110" s="14" customFormat="1">
      <c r="A110" s="14"/>
      <c r="B110" s="190"/>
      <c r="C110" s="14"/>
      <c r="D110" s="178" t="s">
        <v>133</v>
      </c>
      <c r="E110" s="191" t="s">
        <v>3</v>
      </c>
      <c r="F110" s="192" t="s">
        <v>647</v>
      </c>
      <c r="G110" s="14"/>
      <c r="H110" s="193">
        <v>34.218000000000004</v>
      </c>
      <c r="I110" s="194"/>
      <c r="J110" s="14"/>
      <c r="K110" s="14"/>
      <c r="L110" s="190"/>
      <c r="M110" s="195"/>
      <c r="N110" s="196"/>
      <c r="O110" s="196"/>
      <c r="P110" s="196"/>
      <c r="Q110" s="196"/>
      <c r="R110" s="196"/>
      <c r="S110" s="196"/>
      <c r="T110" s="197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191" t="s">
        <v>133</v>
      </c>
      <c r="AU110" s="191" t="s">
        <v>83</v>
      </c>
      <c r="AV110" s="14" t="s">
        <v>83</v>
      </c>
      <c r="AW110" s="14" t="s">
        <v>34</v>
      </c>
      <c r="AX110" s="14" t="s">
        <v>73</v>
      </c>
      <c r="AY110" s="191" t="s">
        <v>122</v>
      </c>
    </row>
    <row r="111" s="15" customFormat="1">
      <c r="A111" s="15"/>
      <c r="B111" s="198"/>
      <c r="C111" s="15"/>
      <c r="D111" s="178" t="s">
        <v>133</v>
      </c>
      <c r="E111" s="199" t="s">
        <v>3</v>
      </c>
      <c r="F111" s="200" t="s">
        <v>135</v>
      </c>
      <c r="G111" s="15"/>
      <c r="H111" s="201">
        <v>34.218000000000004</v>
      </c>
      <c r="I111" s="202"/>
      <c r="J111" s="15"/>
      <c r="K111" s="15"/>
      <c r="L111" s="198"/>
      <c r="M111" s="203"/>
      <c r="N111" s="204"/>
      <c r="O111" s="204"/>
      <c r="P111" s="204"/>
      <c r="Q111" s="204"/>
      <c r="R111" s="204"/>
      <c r="S111" s="204"/>
      <c r="T111" s="20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199" t="s">
        <v>133</v>
      </c>
      <c r="AU111" s="199" t="s">
        <v>83</v>
      </c>
      <c r="AV111" s="15" t="s">
        <v>136</v>
      </c>
      <c r="AW111" s="15" t="s">
        <v>34</v>
      </c>
      <c r="AX111" s="15" t="s">
        <v>81</v>
      </c>
      <c r="AY111" s="199" t="s">
        <v>122</v>
      </c>
    </row>
    <row r="112" s="2" customFormat="1" ht="14.4" customHeight="1">
      <c r="A112" s="38"/>
      <c r="B112" s="164"/>
      <c r="C112" s="165" t="s">
        <v>156</v>
      </c>
      <c r="D112" s="165" t="s">
        <v>125</v>
      </c>
      <c r="E112" s="166" t="s">
        <v>648</v>
      </c>
      <c r="F112" s="167" t="s">
        <v>649</v>
      </c>
      <c r="G112" s="168" t="s">
        <v>221</v>
      </c>
      <c r="H112" s="169">
        <v>171.47999999999999</v>
      </c>
      <c r="I112" s="170"/>
      <c r="J112" s="171">
        <f>ROUND(I112*H112,2)</f>
        <v>0</v>
      </c>
      <c r="K112" s="167" t="s">
        <v>129</v>
      </c>
      <c r="L112" s="39"/>
      <c r="M112" s="172" t="s">
        <v>3</v>
      </c>
      <c r="N112" s="173" t="s">
        <v>44</v>
      </c>
      <c r="O112" s="72"/>
      <c r="P112" s="174">
        <f>O112*H112</f>
        <v>0</v>
      </c>
      <c r="Q112" s="174">
        <v>0.00084000000000000003</v>
      </c>
      <c r="R112" s="174">
        <f>Q112*H112</f>
        <v>0.14404320000000001</v>
      </c>
      <c r="S112" s="174">
        <v>0</v>
      </c>
      <c r="T112" s="175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176" t="s">
        <v>136</v>
      </c>
      <c r="AT112" s="176" t="s">
        <v>125</v>
      </c>
      <c r="AU112" s="176" t="s">
        <v>83</v>
      </c>
      <c r="AY112" s="19" t="s">
        <v>122</v>
      </c>
      <c r="BE112" s="177">
        <f>IF(N112="základní",J112,0)</f>
        <v>0</v>
      </c>
      <c r="BF112" s="177">
        <f>IF(N112="snížená",J112,0)</f>
        <v>0</v>
      </c>
      <c r="BG112" s="177">
        <f>IF(N112="zákl. přenesená",J112,0)</f>
        <v>0</v>
      </c>
      <c r="BH112" s="177">
        <f>IF(N112="sníž. přenesená",J112,0)</f>
        <v>0</v>
      </c>
      <c r="BI112" s="177">
        <f>IF(N112="nulová",J112,0)</f>
        <v>0</v>
      </c>
      <c r="BJ112" s="19" t="s">
        <v>81</v>
      </c>
      <c r="BK112" s="177">
        <f>ROUND(I112*H112,2)</f>
        <v>0</v>
      </c>
      <c r="BL112" s="19" t="s">
        <v>136</v>
      </c>
      <c r="BM112" s="176" t="s">
        <v>650</v>
      </c>
    </row>
    <row r="113" s="2" customFormat="1">
      <c r="A113" s="38"/>
      <c r="B113" s="39"/>
      <c r="C113" s="38"/>
      <c r="D113" s="178" t="s">
        <v>132</v>
      </c>
      <c r="E113" s="38"/>
      <c r="F113" s="179" t="s">
        <v>651</v>
      </c>
      <c r="G113" s="38"/>
      <c r="H113" s="38"/>
      <c r="I113" s="180"/>
      <c r="J113" s="38"/>
      <c r="K113" s="38"/>
      <c r="L113" s="39"/>
      <c r="M113" s="181"/>
      <c r="N113" s="182"/>
      <c r="O113" s="72"/>
      <c r="P113" s="72"/>
      <c r="Q113" s="72"/>
      <c r="R113" s="72"/>
      <c r="S113" s="72"/>
      <c r="T113" s="73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9" t="s">
        <v>132</v>
      </c>
      <c r="AU113" s="19" t="s">
        <v>83</v>
      </c>
    </row>
    <row r="114" s="13" customFormat="1">
      <c r="A114" s="13"/>
      <c r="B114" s="183"/>
      <c r="C114" s="13"/>
      <c r="D114" s="178" t="s">
        <v>133</v>
      </c>
      <c r="E114" s="184" t="s">
        <v>3</v>
      </c>
      <c r="F114" s="185" t="s">
        <v>634</v>
      </c>
      <c r="G114" s="13"/>
      <c r="H114" s="184" t="s">
        <v>3</v>
      </c>
      <c r="I114" s="186"/>
      <c r="J114" s="13"/>
      <c r="K114" s="13"/>
      <c r="L114" s="183"/>
      <c r="M114" s="187"/>
      <c r="N114" s="188"/>
      <c r="O114" s="188"/>
      <c r="P114" s="188"/>
      <c r="Q114" s="188"/>
      <c r="R114" s="188"/>
      <c r="S114" s="188"/>
      <c r="T114" s="189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184" t="s">
        <v>133</v>
      </c>
      <c r="AU114" s="184" t="s">
        <v>83</v>
      </c>
      <c r="AV114" s="13" t="s">
        <v>81</v>
      </c>
      <c r="AW114" s="13" t="s">
        <v>34</v>
      </c>
      <c r="AX114" s="13" t="s">
        <v>73</v>
      </c>
      <c r="AY114" s="184" t="s">
        <v>122</v>
      </c>
    </row>
    <row r="115" s="13" customFormat="1">
      <c r="A115" s="13"/>
      <c r="B115" s="183"/>
      <c r="C115" s="13"/>
      <c r="D115" s="178" t="s">
        <v>133</v>
      </c>
      <c r="E115" s="184" t="s">
        <v>3</v>
      </c>
      <c r="F115" s="185" t="s">
        <v>635</v>
      </c>
      <c r="G115" s="13"/>
      <c r="H115" s="184" t="s">
        <v>3</v>
      </c>
      <c r="I115" s="186"/>
      <c r="J115" s="13"/>
      <c r="K115" s="13"/>
      <c r="L115" s="183"/>
      <c r="M115" s="187"/>
      <c r="N115" s="188"/>
      <c r="O115" s="188"/>
      <c r="P115" s="188"/>
      <c r="Q115" s="188"/>
      <c r="R115" s="188"/>
      <c r="S115" s="188"/>
      <c r="T115" s="189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184" t="s">
        <v>133</v>
      </c>
      <c r="AU115" s="184" t="s">
        <v>83</v>
      </c>
      <c r="AV115" s="13" t="s">
        <v>81</v>
      </c>
      <c r="AW115" s="13" t="s">
        <v>34</v>
      </c>
      <c r="AX115" s="13" t="s">
        <v>73</v>
      </c>
      <c r="AY115" s="184" t="s">
        <v>122</v>
      </c>
    </row>
    <row r="116" s="14" customFormat="1">
      <c r="A116" s="14"/>
      <c r="B116" s="190"/>
      <c r="C116" s="14"/>
      <c r="D116" s="178" t="s">
        <v>133</v>
      </c>
      <c r="E116" s="191" t="s">
        <v>3</v>
      </c>
      <c r="F116" s="192" t="s">
        <v>652</v>
      </c>
      <c r="G116" s="14"/>
      <c r="H116" s="193">
        <v>114.98</v>
      </c>
      <c r="I116" s="194"/>
      <c r="J116" s="14"/>
      <c r="K116" s="14"/>
      <c r="L116" s="190"/>
      <c r="M116" s="195"/>
      <c r="N116" s="196"/>
      <c r="O116" s="196"/>
      <c r="P116" s="196"/>
      <c r="Q116" s="196"/>
      <c r="R116" s="196"/>
      <c r="S116" s="196"/>
      <c r="T116" s="197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191" t="s">
        <v>133</v>
      </c>
      <c r="AU116" s="191" t="s">
        <v>83</v>
      </c>
      <c r="AV116" s="14" t="s">
        <v>83</v>
      </c>
      <c r="AW116" s="14" t="s">
        <v>34</v>
      </c>
      <c r="AX116" s="14" t="s">
        <v>73</v>
      </c>
      <c r="AY116" s="191" t="s">
        <v>122</v>
      </c>
    </row>
    <row r="117" s="13" customFormat="1">
      <c r="A117" s="13"/>
      <c r="B117" s="183"/>
      <c r="C117" s="13"/>
      <c r="D117" s="178" t="s">
        <v>133</v>
      </c>
      <c r="E117" s="184" t="s">
        <v>3</v>
      </c>
      <c r="F117" s="185" t="s">
        <v>637</v>
      </c>
      <c r="G117" s="13"/>
      <c r="H117" s="184" t="s">
        <v>3</v>
      </c>
      <c r="I117" s="186"/>
      <c r="J117" s="13"/>
      <c r="K117" s="13"/>
      <c r="L117" s="183"/>
      <c r="M117" s="187"/>
      <c r="N117" s="188"/>
      <c r="O117" s="188"/>
      <c r="P117" s="188"/>
      <c r="Q117" s="188"/>
      <c r="R117" s="188"/>
      <c r="S117" s="188"/>
      <c r="T117" s="189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184" t="s">
        <v>133</v>
      </c>
      <c r="AU117" s="184" t="s">
        <v>83</v>
      </c>
      <c r="AV117" s="13" t="s">
        <v>81</v>
      </c>
      <c r="AW117" s="13" t="s">
        <v>34</v>
      </c>
      <c r="AX117" s="13" t="s">
        <v>73</v>
      </c>
      <c r="AY117" s="184" t="s">
        <v>122</v>
      </c>
    </row>
    <row r="118" s="14" customFormat="1">
      <c r="A118" s="14"/>
      <c r="B118" s="190"/>
      <c r="C118" s="14"/>
      <c r="D118" s="178" t="s">
        <v>133</v>
      </c>
      <c r="E118" s="191" t="s">
        <v>3</v>
      </c>
      <c r="F118" s="192" t="s">
        <v>653</v>
      </c>
      <c r="G118" s="14"/>
      <c r="H118" s="193">
        <v>56.5</v>
      </c>
      <c r="I118" s="194"/>
      <c r="J118" s="14"/>
      <c r="K118" s="14"/>
      <c r="L118" s="190"/>
      <c r="M118" s="195"/>
      <c r="N118" s="196"/>
      <c r="O118" s="196"/>
      <c r="P118" s="196"/>
      <c r="Q118" s="196"/>
      <c r="R118" s="196"/>
      <c r="S118" s="196"/>
      <c r="T118" s="197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191" t="s">
        <v>133</v>
      </c>
      <c r="AU118" s="191" t="s">
        <v>83</v>
      </c>
      <c r="AV118" s="14" t="s">
        <v>83</v>
      </c>
      <c r="AW118" s="14" t="s">
        <v>34</v>
      </c>
      <c r="AX118" s="14" t="s">
        <v>73</v>
      </c>
      <c r="AY118" s="191" t="s">
        <v>122</v>
      </c>
    </row>
    <row r="119" s="15" customFormat="1">
      <c r="A119" s="15"/>
      <c r="B119" s="198"/>
      <c r="C119" s="15"/>
      <c r="D119" s="178" t="s">
        <v>133</v>
      </c>
      <c r="E119" s="199" t="s">
        <v>3</v>
      </c>
      <c r="F119" s="200" t="s">
        <v>135</v>
      </c>
      <c r="G119" s="15"/>
      <c r="H119" s="201">
        <v>171.47999999999999</v>
      </c>
      <c r="I119" s="202"/>
      <c r="J119" s="15"/>
      <c r="K119" s="15"/>
      <c r="L119" s="198"/>
      <c r="M119" s="203"/>
      <c r="N119" s="204"/>
      <c r="O119" s="204"/>
      <c r="P119" s="204"/>
      <c r="Q119" s="204"/>
      <c r="R119" s="204"/>
      <c r="S119" s="204"/>
      <c r="T119" s="20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199" t="s">
        <v>133</v>
      </c>
      <c r="AU119" s="199" t="s">
        <v>83</v>
      </c>
      <c r="AV119" s="15" t="s">
        <v>136</v>
      </c>
      <c r="AW119" s="15" t="s">
        <v>34</v>
      </c>
      <c r="AX119" s="15" t="s">
        <v>81</v>
      </c>
      <c r="AY119" s="199" t="s">
        <v>122</v>
      </c>
    </row>
    <row r="120" s="2" customFormat="1" ht="14.4" customHeight="1">
      <c r="A120" s="38"/>
      <c r="B120" s="164"/>
      <c r="C120" s="165" t="s">
        <v>160</v>
      </c>
      <c r="D120" s="165" t="s">
        <v>125</v>
      </c>
      <c r="E120" s="166" t="s">
        <v>654</v>
      </c>
      <c r="F120" s="167" t="s">
        <v>655</v>
      </c>
      <c r="G120" s="168" t="s">
        <v>221</v>
      </c>
      <c r="H120" s="169">
        <v>171.47999999999999</v>
      </c>
      <c r="I120" s="170"/>
      <c r="J120" s="171">
        <f>ROUND(I120*H120,2)</f>
        <v>0</v>
      </c>
      <c r="K120" s="167" t="s">
        <v>129</v>
      </c>
      <c r="L120" s="39"/>
      <c r="M120" s="172" t="s">
        <v>3</v>
      </c>
      <c r="N120" s="173" t="s">
        <v>44</v>
      </c>
      <c r="O120" s="72"/>
      <c r="P120" s="174">
        <f>O120*H120</f>
        <v>0</v>
      </c>
      <c r="Q120" s="174">
        <v>0</v>
      </c>
      <c r="R120" s="174">
        <f>Q120*H120</f>
        <v>0</v>
      </c>
      <c r="S120" s="174">
        <v>0</v>
      </c>
      <c r="T120" s="175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176" t="s">
        <v>136</v>
      </c>
      <c r="AT120" s="176" t="s">
        <v>125</v>
      </c>
      <c r="AU120" s="176" t="s">
        <v>83</v>
      </c>
      <c r="AY120" s="19" t="s">
        <v>122</v>
      </c>
      <c r="BE120" s="177">
        <f>IF(N120="základní",J120,0)</f>
        <v>0</v>
      </c>
      <c r="BF120" s="177">
        <f>IF(N120="snížená",J120,0)</f>
        <v>0</v>
      </c>
      <c r="BG120" s="177">
        <f>IF(N120="zákl. přenesená",J120,0)</f>
        <v>0</v>
      </c>
      <c r="BH120" s="177">
        <f>IF(N120="sníž. přenesená",J120,0)</f>
        <v>0</v>
      </c>
      <c r="BI120" s="177">
        <f>IF(N120="nulová",J120,0)</f>
        <v>0</v>
      </c>
      <c r="BJ120" s="19" t="s">
        <v>81</v>
      </c>
      <c r="BK120" s="177">
        <f>ROUND(I120*H120,2)</f>
        <v>0</v>
      </c>
      <c r="BL120" s="19" t="s">
        <v>136</v>
      </c>
      <c r="BM120" s="176" t="s">
        <v>656</v>
      </c>
    </row>
    <row r="121" s="2" customFormat="1">
      <c r="A121" s="38"/>
      <c r="B121" s="39"/>
      <c r="C121" s="38"/>
      <c r="D121" s="178" t="s">
        <v>132</v>
      </c>
      <c r="E121" s="38"/>
      <c r="F121" s="179" t="s">
        <v>657</v>
      </c>
      <c r="G121" s="38"/>
      <c r="H121" s="38"/>
      <c r="I121" s="180"/>
      <c r="J121" s="38"/>
      <c r="K121" s="38"/>
      <c r="L121" s="39"/>
      <c r="M121" s="181"/>
      <c r="N121" s="182"/>
      <c r="O121" s="72"/>
      <c r="P121" s="72"/>
      <c r="Q121" s="72"/>
      <c r="R121" s="72"/>
      <c r="S121" s="72"/>
      <c r="T121" s="73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9" t="s">
        <v>132</v>
      </c>
      <c r="AU121" s="19" t="s">
        <v>83</v>
      </c>
    </row>
    <row r="122" s="2" customFormat="1" ht="14.4" customHeight="1">
      <c r="A122" s="38"/>
      <c r="B122" s="164"/>
      <c r="C122" s="165" t="s">
        <v>165</v>
      </c>
      <c r="D122" s="165" t="s">
        <v>125</v>
      </c>
      <c r="E122" s="166" t="s">
        <v>264</v>
      </c>
      <c r="F122" s="167" t="s">
        <v>265</v>
      </c>
      <c r="G122" s="168" t="s">
        <v>234</v>
      </c>
      <c r="H122" s="169">
        <v>133.46600000000001</v>
      </c>
      <c r="I122" s="170"/>
      <c r="J122" s="171">
        <f>ROUND(I122*H122,2)</f>
        <v>0</v>
      </c>
      <c r="K122" s="167" t="s">
        <v>129</v>
      </c>
      <c r="L122" s="39"/>
      <c r="M122" s="172" t="s">
        <v>3</v>
      </c>
      <c r="N122" s="173" t="s">
        <v>44</v>
      </c>
      <c r="O122" s="72"/>
      <c r="P122" s="174">
        <f>O122*H122</f>
        <v>0</v>
      </c>
      <c r="Q122" s="174">
        <v>0</v>
      </c>
      <c r="R122" s="174">
        <f>Q122*H122</f>
        <v>0</v>
      </c>
      <c r="S122" s="174">
        <v>0</v>
      </c>
      <c r="T122" s="175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176" t="s">
        <v>136</v>
      </c>
      <c r="AT122" s="176" t="s">
        <v>125</v>
      </c>
      <c r="AU122" s="176" t="s">
        <v>83</v>
      </c>
      <c r="AY122" s="19" t="s">
        <v>122</v>
      </c>
      <c r="BE122" s="177">
        <f>IF(N122="základní",J122,0)</f>
        <v>0</v>
      </c>
      <c r="BF122" s="177">
        <f>IF(N122="snížená",J122,0)</f>
        <v>0</v>
      </c>
      <c r="BG122" s="177">
        <f>IF(N122="zákl. přenesená",J122,0)</f>
        <v>0</v>
      </c>
      <c r="BH122" s="177">
        <f>IF(N122="sníž. přenesená",J122,0)</f>
        <v>0</v>
      </c>
      <c r="BI122" s="177">
        <f>IF(N122="nulová",J122,0)</f>
        <v>0</v>
      </c>
      <c r="BJ122" s="19" t="s">
        <v>81</v>
      </c>
      <c r="BK122" s="177">
        <f>ROUND(I122*H122,2)</f>
        <v>0</v>
      </c>
      <c r="BL122" s="19" t="s">
        <v>136</v>
      </c>
      <c r="BM122" s="176" t="s">
        <v>658</v>
      </c>
    </row>
    <row r="123" s="2" customFormat="1">
      <c r="A123" s="38"/>
      <c r="B123" s="39"/>
      <c r="C123" s="38"/>
      <c r="D123" s="178" t="s">
        <v>132</v>
      </c>
      <c r="E123" s="38"/>
      <c r="F123" s="179" t="s">
        <v>267</v>
      </c>
      <c r="G123" s="38"/>
      <c r="H123" s="38"/>
      <c r="I123" s="180"/>
      <c r="J123" s="38"/>
      <c r="K123" s="38"/>
      <c r="L123" s="39"/>
      <c r="M123" s="181"/>
      <c r="N123" s="182"/>
      <c r="O123" s="72"/>
      <c r="P123" s="72"/>
      <c r="Q123" s="72"/>
      <c r="R123" s="72"/>
      <c r="S123" s="72"/>
      <c r="T123" s="73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9" t="s">
        <v>132</v>
      </c>
      <c r="AU123" s="19" t="s">
        <v>83</v>
      </c>
    </row>
    <row r="124" s="13" customFormat="1">
      <c r="A124" s="13"/>
      <c r="B124" s="183"/>
      <c r="C124" s="13"/>
      <c r="D124" s="178" t="s">
        <v>133</v>
      </c>
      <c r="E124" s="184" t="s">
        <v>3</v>
      </c>
      <c r="F124" s="185" t="s">
        <v>268</v>
      </c>
      <c r="G124" s="13"/>
      <c r="H124" s="184" t="s">
        <v>3</v>
      </c>
      <c r="I124" s="186"/>
      <c r="J124" s="13"/>
      <c r="K124" s="13"/>
      <c r="L124" s="183"/>
      <c r="M124" s="187"/>
      <c r="N124" s="188"/>
      <c r="O124" s="188"/>
      <c r="P124" s="188"/>
      <c r="Q124" s="188"/>
      <c r="R124" s="188"/>
      <c r="S124" s="188"/>
      <c r="T124" s="189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184" t="s">
        <v>133</v>
      </c>
      <c r="AU124" s="184" t="s">
        <v>83</v>
      </c>
      <c r="AV124" s="13" t="s">
        <v>81</v>
      </c>
      <c r="AW124" s="13" t="s">
        <v>34</v>
      </c>
      <c r="AX124" s="13" t="s">
        <v>73</v>
      </c>
      <c r="AY124" s="184" t="s">
        <v>122</v>
      </c>
    </row>
    <row r="125" s="14" customFormat="1">
      <c r="A125" s="14"/>
      <c r="B125" s="190"/>
      <c r="C125" s="14"/>
      <c r="D125" s="178" t="s">
        <v>133</v>
      </c>
      <c r="E125" s="191" t="s">
        <v>3</v>
      </c>
      <c r="F125" s="192" t="s">
        <v>659</v>
      </c>
      <c r="G125" s="14"/>
      <c r="H125" s="193">
        <v>133.46600000000001</v>
      </c>
      <c r="I125" s="194"/>
      <c r="J125" s="14"/>
      <c r="K125" s="14"/>
      <c r="L125" s="190"/>
      <c r="M125" s="195"/>
      <c r="N125" s="196"/>
      <c r="O125" s="196"/>
      <c r="P125" s="196"/>
      <c r="Q125" s="196"/>
      <c r="R125" s="196"/>
      <c r="S125" s="196"/>
      <c r="T125" s="197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191" t="s">
        <v>133</v>
      </c>
      <c r="AU125" s="191" t="s">
        <v>83</v>
      </c>
      <c r="AV125" s="14" t="s">
        <v>83</v>
      </c>
      <c r="AW125" s="14" t="s">
        <v>34</v>
      </c>
      <c r="AX125" s="14" t="s">
        <v>73</v>
      </c>
      <c r="AY125" s="191" t="s">
        <v>122</v>
      </c>
    </row>
    <row r="126" s="15" customFormat="1">
      <c r="A126" s="15"/>
      <c r="B126" s="198"/>
      <c r="C126" s="15"/>
      <c r="D126" s="178" t="s">
        <v>133</v>
      </c>
      <c r="E126" s="199" t="s">
        <v>3</v>
      </c>
      <c r="F126" s="200" t="s">
        <v>135</v>
      </c>
      <c r="G126" s="15"/>
      <c r="H126" s="201">
        <v>133.46600000000001</v>
      </c>
      <c r="I126" s="202"/>
      <c r="J126" s="15"/>
      <c r="K126" s="15"/>
      <c r="L126" s="198"/>
      <c r="M126" s="203"/>
      <c r="N126" s="204"/>
      <c r="O126" s="204"/>
      <c r="P126" s="204"/>
      <c r="Q126" s="204"/>
      <c r="R126" s="204"/>
      <c r="S126" s="204"/>
      <c r="T126" s="20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199" t="s">
        <v>133</v>
      </c>
      <c r="AU126" s="199" t="s">
        <v>83</v>
      </c>
      <c r="AV126" s="15" t="s">
        <v>136</v>
      </c>
      <c r="AW126" s="15" t="s">
        <v>34</v>
      </c>
      <c r="AX126" s="15" t="s">
        <v>81</v>
      </c>
      <c r="AY126" s="199" t="s">
        <v>122</v>
      </c>
    </row>
    <row r="127" s="2" customFormat="1" ht="14.4" customHeight="1">
      <c r="A127" s="38"/>
      <c r="B127" s="164"/>
      <c r="C127" s="165" t="s">
        <v>170</v>
      </c>
      <c r="D127" s="165" t="s">
        <v>125</v>
      </c>
      <c r="E127" s="166" t="s">
        <v>271</v>
      </c>
      <c r="F127" s="167" t="s">
        <v>272</v>
      </c>
      <c r="G127" s="168" t="s">
        <v>234</v>
      </c>
      <c r="H127" s="169">
        <v>133.46600000000001</v>
      </c>
      <c r="I127" s="170"/>
      <c r="J127" s="171">
        <f>ROUND(I127*H127,2)</f>
        <v>0</v>
      </c>
      <c r="K127" s="167" t="s">
        <v>129</v>
      </c>
      <c r="L127" s="39"/>
      <c r="M127" s="172" t="s">
        <v>3</v>
      </c>
      <c r="N127" s="173" t="s">
        <v>44</v>
      </c>
      <c r="O127" s="72"/>
      <c r="P127" s="174">
        <f>O127*H127</f>
        <v>0</v>
      </c>
      <c r="Q127" s="174">
        <v>0</v>
      </c>
      <c r="R127" s="174">
        <f>Q127*H127</f>
        <v>0</v>
      </c>
      <c r="S127" s="174">
        <v>0</v>
      </c>
      <c r="T127" s="175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76" t="s">
        <v>136</v>
      </c>
      <c r="AT127" s="176" t="s">
        <v>125</v>
      </c>
      <c r="AU127" s="176" t="s">
        <v>83</v>
      </c>
      <c r="AY127" s="19" t="s">
        <v>122</v>
      </c>
      <c r="BE127" s="177">
        <f>IF(N127="základní",J127,0)</f>
        <v>0</v>
      </c>
      <c r="BF127" s="177">
        <f>IF(N127="snížená",J127,0)</f>
        <v>0</v>
      </c>
      <c r="BG127" s="177">
        <f>IF(N127="zákl. přenesená",J127,0)</f>
        <v>0</v>
      </c>
      <c r="BH127" s="177">
        <f>IF(N127="sníž. přenesená",J127,0)</f>
        <v>0</v>
      </c>
      <c r="BI127" s="177">
        <f>IF(N127="nulová",J127,0)</f>
        <v>0</v>
      </c>
      <c r="BJ127" s="19" t="s">
        <v>81</v>
      </c>
      <c r="BK127" s="177">
        <f>ROUND(I127*H127,2)</f>
        <v>0</v>
      </c>
      <c r="BL127" s="19" t="s">
        <v>136</v>
      </c>
      <c r="BM127" s="176" t="s">
        <v>660</v>
      </c>
    </row>
    <row r="128" s="2" customFormat="1">
      <c r="A128" s="38"/>
      <c r="B128" s="39"/>
      <c r="C128" s="38"/>
      <c r="D128" s="178" t="s">
        <v>132</v>
      </c>
      <c r="E128" s="38"/>
      <c r="F128" s="179" t="s">
        <v>274</v>
      </c>
      <c r="G128" s="38"/>
      <c r="H128" s="38"/>
      <c r="I128" s="180"/>
      <c r="J128" s="38"/>
      <c r="K128" s="38"/>
      <c r="L128" s="39"/>
      <c r="M128" s="181"/>
      <c r="N128" s="182"/>
      <c r="O128" s="72"/>
      <c r="P128" s="72"/>
      <c r="Q128" s="72"/>
      <c r="R128" s="72"/>
      <c r="S128" s="72"/>
      <c r="T128" s="73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9" t="s">
        <v>132</v>
      </c>
      <c r="AU128" s="19" t="s">
        <v>83</v>
      </c>
    </row>
    <row r="129" s="14" customFormat="1">
      <c r="A129" s="14"/>
      <c r="B129" s="190"/>
      <c r="C129" s="14"/>
      <c r="D129" s="178" t="s">
        <v>133</v>
      </c>
      <c r="E129" s="191" t="s">
        <v>3</v>
      </c>
      <c r="F129" s="192" t="s">
        <v>661</v>
      </c>
      <c r="G129" s="14"/>
      <c r="H129" s="193">
        <v>133.46600000000001</v>
      </c>
      <c r="I129" s="194"/>
      <c r="J129" s="14"/>
      <c r="K129" s="14"/>
      <c r="L129" s="190"/>
      <c r="M129" s="195"/>
      <c r="N129" s="196"/>
      <c r="O129" s="196"/>
      <c r="P129" s="196"/>
      <c r="Q129" s="196"/>
      <c r="R129" s="196"/>
      <c r="S129" s="196"/>
      <c r="T129" s="197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191" t="s">
        <v>133</v>
      </c>
      <c r="AU129" s="191" t="s">
        <v>83</v>
      </c>
      <c r="AV129" s="14" t="s">
        <v>83</v>
      </c>
      <c r="AW129" s="14" t="s">
        <v>34</v>
      </c>
      <c r="AX129" s="14" t="s">
        <v>73</v>
      </c>
      <c r="AY129" s="191" t="s">
        <v>122</v>
      </c>
    </row>
    <row r="130" s="15" customFormat="1">
      <c r="A130" s="15"/>
      <c r="B130" s="198"/>
      <c r="C130" s="15"/>
      <c r="D130" s="178" t="s">
        <v>133</v>
      </c>
      <c r="E130" s="199" t="s">
        <v>3</v>
      </c>
      <c r="F130" s="200" t="s">
        <v>135</v>
      </c>
      <c r="G130" s="15"/>
      <c r="H130" s="201">
        <v>133.46600000000001</v>
      </c>
      <c r="I130" s="202"/>
      <c r="J130" s="15"/>
      <c r="K130" s="15"/>
      <c r="L130" s="198"/>
      <c r="M130" s="203"/>
      <c r="N130" s="204"/>
      <c r="O130" s="204"/>
      <c r="P130" s="204"/>
      <c r="Q130" s="204"/>
      <c r="R130" s="204"/>
      <c r="S130" s="204"/>
      <c r="T130" s="20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199" t="s">
        <v>133</v>
      </c>
      <c r="AU130" s="199" t="s">
        <v>83</v>
      </c>
      <c r="AV130" s="15" t="s">
        <v>136</v>
      </c>
      <c r="AW130" s="15" t="s">
        <v>34</v>
      </c>
      <c r="AX130" s="15" t="s">
        <v>81</v>
      </c>
      <c r="AY130" s="199" t="s">
        <v>122</v>
      </c>
    </row>
    <row r="131" s="2" customFormat="1" ht="14.4" customHeight="1">
      <c r="A131" s="38"/>
      <c r="B131" s="164"/>
      <c r="C131" s="165" t="s">
        <v>177</v>
      </c>
      <c r="D131" s="165" t="s">
        <v>125</v>
      </c>
      <c r="E131" s="166" t="s">
        <v>276</v>
      </c>
      <c r="F131" s="167" t="s">
        <v>277</v>
      </c>
      <c r="G131" s="168" t="s">
        <v>278</v>
      </c>
      <c r="H131" s="169">
        <v>226.892</v>
      </c>
      <c r="I131" s="170"/>
      <c r="J131" s="171">
        <f>ROUND(I131*H131,2)</f>
        <v>0</v>
      </c>
      <c r="K131" s="167" t="s">
        <v>129</v>
      </c>
      <c r="L131" s="39"/>
      <c r="M131" s="172" t="s">
        <v>3</v>
      </c>
      <c r="N131" s="173" t="s">
        <v>44</v>
      </c>
      <c r="O131" s="72"/>
      <c r="P131" s="174">
        <f>O131*H131</f>
        <v>0</v>
      </c>
      <c r="Q131" s="174">
        <v>0</v>
      </c>
      <c r="R131" s="174">
        <f>Q131*H131</f>
        <v>0</v>
      </c>
      <c r="S131" s="174">
        <v>0</v>
      </c>
      <c r="T131" s="175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76" t="s">
        <v>136</v>
      </c>
      <c r="AT131" s="176" t="s">
        <v>125</v>
      </c>
      <c r="AU131" s="176" t="s">
        <v>83</v>
      </c>
      <c r="AY131" s="19" t="s">
        <v>122</v>
      </c>
      <c r="BE131" s="177">
        <f>IF(N131="základní",J131,0)</f>
        <v>0</v>
      </c>
      <c r="BF131" s="177">
        <f>IF(N131="snížená",J131,0)</f>
        <v>0</v>
      </c>
      <c r="BG131" s="177">
        <f>IF(N131="zákl. přenesená",J131,0)</f>
        <v>0</v>
      </c>
      <c r="BH131" s="177">
        <f>IF(N131="sníž. přenesená",J131,0)</f>
        <v>0</v>
      </c>
      <c r="BI131" s="177">
        <f>IF(N131="nulová",J131,0)</f>
        <v>0</v>
      </c>
      <c r="BJ131" s="19" t="s">
        <v>81</v>
      </c>
      <c r="BK131" s="177">
        <f>ROUND(I131*H131,2)</f>
        <v>0</v>
      </c>
      <c r="BL131" s="19" t="s">
        <v>136</v>
      </c>
      <c r="BM131" s="176" t="s">
        <v>662</v>
      </c>
    </row>
    <row r="132" s="2" customFormat="1">
      <c r="A132" s="38"/>
      <c r="B132" s="39"/>
      <c r="C132" s="38"/>
      <c r="D132" s="178" t="s">
        <v>132</v>
      </c>
      <c r="E132" s="38"/>
      <c r="F132" s="179" t="s">
        <v>280</v>
      </c>
      <c r="G132" s="38"/>
      <c r="H132" s="38"/>
      <c r="I132" s="180"/>
      <c r="J132" s="38"/>
      <c r="K132" s="38"/>
      <c r="L132" s="39"/>
      <c r="M132" s="181"/>
      <c r="N132" s="182"/>
      <c r="O132" s="72"/>
      <c r="P132" s="72"/>
      <c r="Q132" s="72"/>
      <c r="R132" s="72"/>
      <c r="S132" s="72"/>
      <c r="T132" s="73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9" t="s">
        <v>132</v>
      </c>
      <c r="AU132" s="19" t="s">
        <v>83</v>
      </c>
    </row>
    <row r="133" s="14" customFormat="1">
      <c r="A133" s="14"/>
      <c r="B133" s="190"/>
      <c r="C133" s="14"/>
      <c r="D133" s="178" t="s">
        <v>133</v>
      </c>
      <c r="E133" s="191" t="s">
        <v>3</v>
      </c>
      <c r="F133" s="192" t="s">
        <v>663</v>
      </c>
      <c r="G133" s="14"/>
      <c r="H133" s="193">
        <v>226.892</v>
      </c>
      <c r="I133" s="194"/>
      <c r="J133" s="14"/>
      <c r="K133" s="14"/>
      <c r="L133" s="190"/>
      <c r="M133" s="195"/>
      <c r="N133" s="196"/>
      <c r="O133" s="196"/>
      <c r="P133" s="196"/>
      <c r="Q133" s="196"/>
      <c r="R133" s="196"/>
      <c r="S133" s="196"/>
      <c r="T133" s="197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191" t="s">
        <v>133</v>
      </c>
      <c r="AU133" s="191" t="s">
        <v>83</v>
      </c>
      <c r="AV133" s="14" t="s">
        <v>83</v>
      </c>
      <c r="AW133" s="14" t="s">
        <v>34</v>
      </c>
      <c r="AX133" s="14" t="s">
        <v>73</v>
      </c>
      <c r="AY133" s="191" t="s">
        <v>122</v>
      </c>
    </row>
    <row r="134" s="15" customFormat="1">
      <c r="A134" s="15"/>
      <c r="B134" s="198"/>
      <c r="C134" s="15"/>
      <c r="D134" s="178" t="s">
        <v>133</v>
      </c>
      <c r="E134" s="199" t="s">
        <v>3</v>
      </c>
      <c r="F134" s="200" t="s">
        <v>135</v>
      </c>
      <c r="G134" s="15"/>
      <c r="H134" s="201">
        <v>226.892</v>
      </c>
      <c r="I134" s="202"/>
      <c r="J134" s="15"/>
      <c r="K134" s="15"/>
      <c r="L134" s="198"/>
      <c r="M134" s="203"/>
      <c r="N134" s="204"/>
      <c r="O134" s="204"/>
      <c r="P134" s="204"/>
      <c r="Q134" s="204"/>
      <c r="R134" s="204"/>
      <c r="S134" s="204"/>
      <c r="T134" s="20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199" t="s">
        <v>133</v>
      </c>
      <c r="AU134" s="199" t="s">
        <v>83</v>
      </c>
      <c r="AV134" s="15" t="s">
        <v>136</v>
      </c>
      <c r="AW134" s="15" t="s">
        <v>34</v>
      </c>
      <c r="AX134" s="15" t="s">
        <v>81</v>
      </c>
      <c r="AY134" s="199" t="s">
        <v>122</v>
      </c>
    </row>
    <row r="135" s="2" customFormat="1" ht="14.4" customHeight="1">
      <c r="A135" s="38"/>
      <c r="B135" s="164"/>
      <c r="C135" s="165" t="s">
        <v>181</v>
      </c>
      <c r="D135" s="165" t="s">
        <v>125</v>
      </c>
      <c r="E135" s="166" t="s">
        <v>664</v>
      </c>
      <c r="F135" s="167" t="s">
        <v>665</v>
      </c>
      <c r="G135" s="168" t="s">
        <v>234</v>
      </c>
      <c r="H135" s="169">
        <v>28.574999999999999</v>
      </c>
      <c r="I135" s="170"/>
      <c r="J135" s="171">
        <f>ROUND(I135*H135,2)</f>
        <v>0</v>
      </c>
      <c r="K135" s="167" t="s">
        <v>129</v>
      </c>
      <c r="L135" s="39"/>
      <c r="M135" s="172" t="s">
        <v>3</v>
      </c>
      <c r="N135" s="173" t="s">
        <v>44</v>
      </c>
      <c r="O135" s="72"/>
      <c r="P135" s="174">
        <f>O135*H135</f>
        <v>0</v>
      </c>
      <c r="Q135" s="174">
        <v>0</v>
      </c>
      <c r="R135" s="174">
        <f>Q135*H135</f>
        <v>0</v>
      </c>
      <c r="S135" s="174">
        <v>0</v>
      </c>
      <c r="T135" s="175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76" t="s">
        <v>136</v>
      </c>
      <c r="AT135" s="176" t="s">
        <v>125</v>
      </c>
      <c r="AU135" s="176" t="s">
        <v>83</v>
      </c>
      <c r="AY135" s="19" t="s">
        <v>122</v>
      </c>
      <c r="BE135" s="177">
        <f>IF(N135="základní",J135,0)</f>
        <v>0</v>
      </c>
      <c r="BF135" s="177">
        <f>IF(N135="snížená",J135,0)</f>
        <v>0</v>
      </c>
      <c r="BG135" s="177">
        <f>IF(N135="zákl. přenesená",J135,0)</f>
        <v>0</v>
      </c>
      <c r="BH135" s="177">
        <f>IF(N135="sníž. přenesená",J135,0)</f>
        <v>0</v>
      </c>
      <c r="BI135" s="177">
        <f>IF(N135="nulová",J135,0)</f>
        <v>0</v>
      </c>
      <c r="BJ135" s="19" t="s">
        <v>81</v>
      </c>
      <c r="BK135" s="177">
        <f>ROUND(I135*H135,2)</f>
        <v>0</v>
      </c>
      <c r="BL135" s="19" t="s">
        <v>136</v>
      </c>
      <c r="BM135" s="176" t="s">
        <v>666</v>
      </c>
    </row>
    <row r="136" s="2" customFormat="1">
      <c r="A136" s="38"/>
      <c r="B136" s="39"/>
      <c r="C136" s="38"/>
      <c r="D136" s="178" t="s">
        <v>132</v>
      </c>
      <c r="E136" s="38"/>
      <c r="F136" s="179" t="s">
        <v>667</v>
      </c>
      <c r="G136" s="38"/>
      <c r="H136" s="38"/>
      <c r="I136" s="180"/>
      <c r="J136" s="38"/>
      <c r="K136" s="38"/>
      <c r="L136" s="39"/>
      <c r="M136" s="181"/>
      <c r="N136" s="182"/>
      <c r="O136" s="72"/>
      <c r="P136" s="72"/>
      <c r="Q136" s="72"/>
      <c r="R136" s="72"/>
      <c r="S136" s="72"/>
      <c r="T136" s="73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9" t="s">
        <v>132</v>
      </c>
      <c r="AU136" s="19" t="s">
        <v>83</v>
      </c>
    </row>
    <row r="137" s="13" customFormat="1">
      <c r="A137" s="13"/>
      <c r="B137" s="183"/>
      <c r="C137" s="13"/>
      <c r="D137" s="178" t="s">
        <v>133</v>
      </c>
      <c r="E137" s="184" t="s">
        <v>3</v>
      </c>
      <c r="F137" s="185" t="s">
        <v>634</v>
      </c>
      <c r="G137" s="13"/>
      <c r="H137" s="184" t="s">
        <v>3</v>
      </c>
      <c r="I137" s="186"/>
      <c r="J137" s="13"/>
      <c r="K137" s="13"/>
      <c r="L137" s="183"/>
      <c r="M137" s="187"/>
      <c r="N137" s="188"/>
      <c r="O137" s="188"/>
      <c r="P137" s="188"/>
      <c r="Q137" s="188"/>
      <c r="R137" s="188"/>
      <c r="S137" s="188"/>
      <c r="T137" s="18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4" t="s">
        <v>133</v>
      </c>
      <c r="AU137" s="184" t="s">
        <v>83</v>
      </c>
      <c r="AV137" s="13" t="s">
        <v>81</v>
      </c>
      <c r="AW137" s="13" t="s">
        <v>34</v>
      </c>
      <c r="AX137" s="13" t="s">
        <v>73</v>
      </c>
      <c r="AY137" s="184" t="s">
        <v>122</v>
      </c>
    </row>
    <row r="138" s="13" customFormat="1">
      <c r="A138" s="13"/>
      <c r="B138" s="183"/>
      <c r="C138" s="13"/>
      <c r="D138" s="178" t="s">
        <v>133</v>
      </c>
      <c r="E138" s="184" t="s">
        <v>3</v>
      </c>
      <c r="F138" s="185" t="s">
        <v>668</v>
      </c>
      <c r="G138" s="13"/>
      <c r="H138" s="184" t="s">
        <v>3</v>
      </c>
      <c r="I138" s="186"/>
      <c r="J138" s="13"/>
      <c r="K138" s="13"/>
      <c r="L138" s="183"/>
      <c r="M138" s="187"/>
      <c r="N138" s="188"/>
      <c r="O138" s="188"/>
      <c r="P138" s="188"/>
      <c r="Q138" s="188"/>
      <c r="R138" s="188"/>
      <c r="S138" s="188"/>
      <c r="T138" s="18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4" t="s">
        <v>133</v>
      </c>
      <c r="AU138" s="184" t="s">
        <v>83</v>
      </c>
      <c r="AV138" s="13" t="s">
        <v>81</v>
      </c>
      <c r="AW138" s="13" t="s">
        <v>34</v>
      </c>
      <c r="AX138" s="13" t="s">
        <v>73</v>
      </c>
      <c r="AY138" s="184" t="s">
        <v>122</v>
      </c>
    </row>
    <row r="139" s="14" customFormat="1">
      <c r="A139" s="14"/>
      <c r="B139" s="190"/>
      <c r="C139" s="14"/>
      <c r="D139" s="178" t="s">
        <v>133</v>
      </c>
      <c r="E139" s="191" t="s">
        <v>3</v>
      </c>
      <c r="F139" s="192" t="s">
        <v>669</v>
      </c>
      <c r="G139" s="14"/>
      <c r="H139" s="193">
        <v>7.2450000000000001</v>
      </c>
      <c r="I139" s="194"/>
      <c r="J139" s="14"/>
      <c r="K139" s="14"/>
      <c r="L139" s="190"/>
      <c r="M139" s="195"/>
      <c r="N139" s="196"/>
      <c r="O139" s="196"/>
      <c r="P139" s="196"/>
      <c r="Q139" s="196"/>
      <c r="R139" s="196"/>
      <c r="S139" s="196"/>
      <c r="T139" s="197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191" t="s">
        <v>133</v>
      </c>
      <c r="AU139" s="191" t="s">
        <v>83</v>
      </c>
      <c r="AV139" s="14" t="s">
        <v>83</v>
      </c>
      <c r="AW139" s="14" t="s">
        <v>34</v>
      </c>
      <c r="AX139" s="14" t="s">
        <v>73</v>
      </c>
      <c r="AY139" s="191" t="s">
        <v>122</v>
      </c>
    </row>
    <row r="140" s="13" customFormat="1">
      <c r="A140" s="13"/>
      <c r="B140" s="183"/>
      <c r="C140" s="13"/>
      <c r="D140" s="178" t="s">
        <v>133</v>
      </c>
      <c r="E140" s="184" t="s">
        <v>3</v>
      </c>
      <c r="F140" s="185" t="s">
        <v>670</v>
      </c>
      <c r="G140" s="13"/>
      <c r="H140" s="184" t="s">
        <v>3</v>
      </c>
      <c r="I140" s="186"/>
      <c r="J140" s="13"/>
      <c r="K140" s="13"/>
      <c r="L140" s="183"/>
      <c r="M140" s="187"/>
      <c r="N140" s="188"/>
      <c r="O140" s="188"/>
      <c r="P140" s="188"/>
      <c r="Q140" s="188"/>
      <c r="R140" s="188"/>
      <c r="S140" s="188"/>
      <c r="T140" s="18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84" t="s">
        <v>133</v>
      </c>
      <c r="AU140" s="184" t="s">
        <v>83</v>
      </c>
      <c r="AV140" s="13" t="s">
        <v>81</v>
      </c>
      <c r="AW140" s="13" t="s">
        <v>34</v>
      </c>
      <c r="AX140" s="13" t="s">
        <v>73</v>
      </c>
      <c r="AY140" s="184" t="s">
        <v>122</v>
      </c>
    </row>
    <row r="141" s="14" customFormat="1">
      <c r="A141" s="14"/>
      <c r="B141" s="190"/>
      <c r="C141" s="14"/>
      <c r="D141" s="178" t="s">
        <v>133</v>
      </c>
      <c r="E141" s="191" t="s">
        <v>3</v>
      </c>
      <c r="F141" s="192" t="s">
        <v>671</v>
      </c>
      <c r="G141" s="14"/>
      <c r="H141" s="193">
        <v>21.329999999999998</v>
      </c>
      <c r="I141" s="194"/>
      <c r="J141" s="14"/>
      <c r="K141" s="14"/>
      <c r="L141" s="190"/>
      <c r="M141" s="195"/>
      <c r="N141" s="196"/>
      <c r="O141" s="196"/>
      <c r="P141" s="196"/>
      <c r="Q141" s="196"/>
      <c r="R141" s="196"/>
      <c r="S141" s="196"/>
      <c r="T141" s="197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191" t="s">
        <v>133</v>
      </c>
      <c r="AU141" s="191" t="s">
        <v>83</v>
      </c>
      <c r="AV141" s="14" t="s">
        <v>83</v>
      </c>
      <c r="AW141" s="14" t="s">
        <v>34</v>
      </c>
      <c r="AX141" s="14" t="s">
        <v>73</v>
      </c>
      <c r="AY141" s="191" t="s">
        <v>122</v>
      </c>
    </row>
    <row r="142" s="15" customFormat="1">
      <c r="A142" s="15"/>
      <c r="B142" s="198"/>
      <c r="C142" s="15"/>
      <c r="D142" s="178" t="s">
        <v>133</v>
      </c>
      <c r="E142" s="199" t="s">
        <v>3</v>
      </c>
      <c r="F142" s="200" t="s">
        <v>135</v>
      </c>
      <c r="G142" s="15"/>
      <c r="H142" s="201">
        <v>28.574999999999999</v>
      </c>
      <c r="I142" s="202"/>
      <c r="J142" s="15"/>
      <c r="K142" s="15"/>
      <c r="L142" s="198"/>
      <c r="M142" s="203"/>
      <c r="N142" s="204"/>
      <c r="O142" s="204"/>
      <c r="P142" s="204"/>
      <c r="Q142" s="204"/>
      <c r="R142" s="204"/>
      <c r="S142" s="204"/>
      <c r="T142" s="20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199" t="s">
        <v>133</v>
      </c>
      <c r="AU142" s="199" t="s">
        <v>83</v>
      </c>
      <c r="AV142" s="15" t="s">
        <v>136</v>
      </c>
      <c r="AW142" s="15" t="s">
        <v>34</v>
      </c>
      <c r="AX142" s="15" t="s">
        <v>81</v>
      </c>
      <c r="AY142" s="199" t="s">
        <v>122</v>
      </c>
    </row>
    <row r="143" s="2" customFormat="1" ht="14.4" customHeight="1">
      <c r="A143" s="38"/>
      <c r="B143" s="164"/>
      <c r="C143" s="209" t="s">
        <v>186</v>
      </c>
      <c r="D143" s="209" t="s">
        <v>304</v>
      </c>
      <c r="E143" s="210" t="s">
        <v>672</v>
      </c>
      <c r="F143" s="211" t="s">
        <v>673</v>
      </c>
      <c r="G143" s="212" t="s">
        <v>278</v>
      </c>
      <c r="H143" s="213">
        <v>44.792999999999999</v>
      </c>
      <c r="I143" s="214"/>
      <c r="J143" s="215">
        <f>ROUND(I143*H143,2)</f>
        <v>0</v>
      </c>
      <c r="K143" s="211" t="s">
        <v>129</v>
      </c>
      <c r="L143" s="216"/>
      <c r="M143" s="217" t="s">
        <v>3</v>
      </c>
      <c r="N143" s="218" t="s">
        <v>44</v>
      </c>
      <c r="O143" s="72"/>
      <c r="P143" s="174">
        <f>O143*H143</f>
        <v>0</v>
      </c>
      <c r="Q143" s="174">
        <v>1</v>
      </c>
      <c r="R143" s="174">
        <f>Q143*H143</f>
        <v>44.792999999999999</v>
      </c>
      <c r="S143" s="174">
        <v>0</v>
      </c>
      <c r="T143" s="175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76" t="s">
        <v>165</v>
      </c>
      <c r="AT143" s="176" t="s">
        <v>304</v>
      </c>
      <c r="AU143" s="176" t="s">
        <v>83</v>
      </c>
      <c r="AY143" s="19" t="s">
        <v>122</v>
      </c>
      <c r="BE143" s="177">
        <f>IF(N143="základní",J143,0)</f>
        <v>0</v>
      </c>
      <c r="BF143" s="177">
        <f>IF(N143="snížená",J143,0)</f>
        <v>0</v>
      </c>
      <c r="BG143" s="177">
        <f>IF(N143="zákl. přenesená",J143,0)</f>
        <v>0</v>
      </c>
      <c r="BH143" s="177">
        <f>IF(N143="sníž. přenesená",J143,0)</f>
        <v>0</v>
      </c>
      <c r="BI143" s="177">
        <f>IF(N143="nulová",J143,0)</f>
        <v>0</v>
      </c>
      <c r="BJ143" s="19" t="s">
        <v>81</v>
      </c>
      <c r="BK143" s="177">
        <f>ROUND(I143*H143,2)</f>
        <v>0</v>
      </c>
      <c r="BL143" s="19" t="s">
        <v>136</v>
      </c>
      <c r="BM143" s="176" t="s">
        <v>674</v>
      </c>
    </row>
    <row r="144" s="2" customFormat="1">
      <c r="A144" s="38"/>
      <c r="B144" s="39"/>
      <c r="C144" s="38"/>
      <c r="D144" s="178" t="s">
        <v>132</v>
      </c>
      <c r="E144" s="38"/>
      <c r="F144" s="179" t="s">
        <v>673</v>
      </c>
      <c r="G144" s="38"/>
      <c r="H144" s="38"/>
      <c r="I144" s="180"/>
      <c r="J144" s="38"/>
      <c r="K144" s="38"/>
      <c r="L144" s="39"/>
      <c r="M144" s="181"/>
      <c r="N144" s="182"/>
      <c r="O144" s="72"/>
      <c r="P144" s="72"/>
      <c r="Q144" s="72"/>
      <c r="R144" s="72"/>
      <c r="S144" s="72"/>
      <c r="T144" s="73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9" t="s">
        <v>132</v>
      </c>
      <c r="AU144" s="19" t="s">
        <v>83</v>
      </c>
    </row>
    <row r="145" s="13" customFormat="1">
      <c r="A145" s="13"/>
      <c r="B145" s="183"/>
      <c r="C145" s="13"/>
      <c r="D145" s="178" t="s">
        <v>133</v>
      </c>
      <c r="E145" s="184" t="s">
        <v>3</v>
      </c>
      <c r="F145" s="185" t="s">
        <v>634</v>
      </c>
      <c r="G145" s="13"/>
      <c r="H145" s="184" t="s">
        <v>3</v>
      </c>
      <c r="I145" s="186"/>
      <c r="J145" s="13"/>
      <c r="K145" s="13"/>
      <c r="L145" s="183"/>
      <c r="M145" s="187"/>
      <c r="N145" s="188"/>
      <c r="O145" s="188"/>
      <c r="P145" s="188"/>
      <c r="Q145" s="188"/>
      <c r="R145" s="188"/>
      <c r="S145" s="188"/>
      <c r="T145" s="18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4" t="s">
        <v>133</v>
      </c>
      <c r="AU145" s="184" t="s">
        <v>83</v>
      </c>
      <c r="AV145" s="13" t="s">
        <v>81</v>
      </c>
      <c r="AW145" s="13" t="s">
        <v>34</v>
      </c>
      <c r="AX145" s="13" t="s">
        <v>73</v>
      </c>
      <c r="AY145" s="184" t="s">
        <v>122</v>
      </c>
    </row>
    <row r="146" s="13" customFormat="1">
      <c r="A146" s="13"/>
      <c r="B146" s="183"/>
      <c r="C146" s="13"/>
      <c r="D146" s="178" t="s">
        <v>133</v>
      </c>
      <c r="E146" s="184" t="s">
        <v>3</v>
      </c>
      <c r="F146" s="185" t="s">
        <v>670</v>
      </c>
      <c r="G146" s="13"/>
      <c r="H146" s="184" t="s">
        <v>3</v>
      </c>
      <c r="I146" s="186"/>
      <c r="J146" s="13"/>
      <c r="K146" s="13"/>
      <c r="L146" s="183"/>
      <c r="M146" s="187"/>
      <c r="N146" s="188"/>
      <c r="O146" s="188"/>
      <c r="P146" s="188"/>
      <c r="Q146" s="188"/>
      <c r="R146" s="188"/>
      <c r="S146" s="188"/>
      <c r="T146" s="18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84" t="s">
        <v>133</v>
      </c>
      <c r="AU146" s="184" t="s">
        <v>83</v>
      </c>
      <c r="AV146" s="13" t="s">
        <v>81</v>
      </c>
      <c r="AW146" s="13" t="s">
        <v>34</v>
      </c>
      <c r="AX146" s="13" t="s">
        <v>73</v>
      </c>
      <c r="AY146" s="184" t="s">
        <v>122</v>
      </c>
    </row>
    <row r="147" s="14" customFormat="1">
      <c r="A147" s="14"/>
      <c r="B147" s="190"/>
      <c r="C147" s="14"/>
      <c r="D147" s="178" t="s">
        <v>133</v>
      </c>
      <c r="E147" s="191" t="s">
        <v>3</v>
      </c>
      <c r="F147" s="192" t="s">
        <v>675</v>
      </c>
      <c r="G147" s="14"/>
      <c r="H147" s="193">
        <v>44.792999999999999</v>
      </c>
      <c r="I147" s="194"/>
      <c r="J147" s="14"/>
      <c r="K147" s="14"/>
      <c r="L147" s="190"/>
      <c r="M147" s="195"/>
      <c r="N147" s="196"/>
      <c r="O147" s="196"/>
      <c r="P147" s="196"/>
      <c r="Q147" s="196"/>
      <c r="R147" s="196"/>
      <c r="S147" s="196"/>
      <c r="T147" s="197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191" t="s">
        <v>133</v>
      </c>
      <c r="AU147" s="191" t="s">
        <v>83</v>
      </c>
      <c r="AV147" s="14" t="s">
        <v>83</v>
      </c>
      <c r="AW147" s="14" t="s">
        <v>34</v>
      </c>
      <c r="AX147" s="14" t="s">
        <v>73</v>
      </c>
      <c r="AY147" s="191" t="s">
        <v>122</v>
      </c>
    </row>
    <row r="148" s="15" customFormat="1">
      <c r="A148" s="15"/>
      <c r="B148" s="198"/>
      <c r="C148" s="15"/>
      <c r="D148" s="178" t="s">
        <v>133</v>
      </c>
      <c r="E148" s="199" t="s">
        <v>3</v>
      </c>
      <c r="F148" s="200" t="s">
        <v>135</v>
      </c>
      <c r="G148" s="15"/>
      <c r="H148" s="201">
        <v>44.792999999999999</v>
      </c>
      <c r="I148" s="202"/>
      <c r="J148" s="15"/>
      <c r="K148" s="15"/>
      <c r="L148" s="198"/>
      <c r="M148" s="203"/>
      <c r="N148" s="204"/>
      <c r="O148" s="204"/>
      <c r="P148" s="204"/>
      <c r="Q148" s="204"/>
      <c r="R148" s="204"/>
      <c r="S148" s="204"/>
      <c r="T148" s="20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199" t="s">
        <v>133</v>
      </c>
      <c r="AU148" s="199" t="s">
        <v>83</v>
      </c>
      <c r="AV148" s="15" t="s">
        <v>136</v>
      </c>
      <c r="AW148" s="15" t="s">
        <v>34</v>
      </c>
      <c r="AX148" s="15" t="s">
        <v>81</v>
      </c>
      <c r="AY148" s="199" t="s">
        <v>122</v>
      </c>
    </row>
    <row r="149" s="2" customFormat="1" ht="14.4" customHeight="1">
      <c r="A149" s="38"/>
      <c r="B149" s="164"/>
      <c r="C149" s="165" t="s">
        <v>193</v>
      </c>
      <c r="D149" s="165" t="s">
        <v>125</v>
      </c>
      <c r="E149" s="166" t="s">
        <v>316</v>
      </c>
      <c r="F149" s="167" t="s">
        <v>317</v>
      </c>
      <c r="G149" s="168" t="s">
        <v>221</v>
      </c>
      <c r="H149" s="169">
        <v>58.390000000000001</v>
      </c>
      <c r="I149" s="170"/>
      <c r="J149" s="171">
        <f>ROUND(I149*H149,2)</f>
        <v>0</v>
      </c>
      <c r="K149" s="167" t="s">
        <v>129</v>
      </c>
      <c r="L149" s="39"/>
      <c r="M149" s="172" t="s">
        <v>3</v>
      </c>
      <c r="N149" s="173" t="s">
        <v>44</v>
      </c>
      <c r="O149" s="72"/>
      <c r="P149" s="174">
        <f>O149*H149</f>
        <v>0</v>
      </c>
      <c r="Q149" s="174">
        <v>0</v>
      </c>
      <c r="R149" s="174">
        <f>Q149*H149</f>
        <v>0</v>
      </c>
      <c r="S149" s="174">
        <v>0</v>
      </c>
      <c r="T149" s="175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76" t="s">
        <v>136</v>
      </c>
      <c r="AT149" s="176" t="s">
        <v>125</v>
      </c>
      <c r="AU149" s="176" t="s">
        <v>83</v>
      </c>
      <c r="AY149" s="19" t="s">
        <v>122</v>
      </c>
      <c r="BE149" s="177">
        <f>IF(N149="základní",J149,0)</f>
        <v>0</v>
      </c>
      <c r="BF149" s="177">
        <f>IF(N149="snížená",J149,0)</f>
        <v>0</v>
      </c>
      <c r="BG149" s="177">
        <f>IF(N149="zákl. přenesená",J149,0)</f>
        <v>0</v>
      </c>
      <c r="BH149" s="177">
        <f>IF(N149="sníž. přenesená",J149,0)</f>
        <v>0</v>
      </c>
      <c r="BI149" s="177">
        <f>IF(N149="nulová",J149,0)</f>
        <v>0</v>
      </c>
      <c r="BJ149" s="19" t="s">
        <v>81</v>
      </c>
      <c r="BK149" s="177">
        <f>ROUND(I149*H149,2)</f>
        <v>0</v>
      </c>
      <c r="BL149" s="19" t="s">
        <v>136</v>
      </c>
      <c r="BM149" s="176" t="s">
        <v>676</v>
      </c>
    </row>
    <row r="150" s="2" customFormat="1">
      <c r="A150" s="38"/>
      <c r="B150" s="39"/>
      <c r="C150" s="38"/>
      <c r="D150" s="178" t="s">
        <v>132</v>
      </c>
      <c r="E150" s="38"/>
      <c r="F150" s="179" t="s">
        <v>319</v>
      </c>
      <c r="G150" s="38"/>
      <c r="H150" s="38"/>
      <c r="I150" s="180"/>
      <c r="J150" s="38"/>
      <c r="K150" s="38"/>
      <c r="L150" s="39"/>
      <c r="M150" s="181"/>
      <c r="N150" s="182"/>
      <c r="O150" s="72"/>
      <c r="P150" s="72"/>
      <c r="Q150" s="72"/>
      <c r="R150" s="72"/>
      <c r="S150" s="72"/>
      <c r="T150" s="73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9" t="s">
        <v>132</v>
      </c>
      <c r="AU150" s="19" t="s">
        <v>83</v>
      </c>
    </row>
    <row r="151" s="13" customFormat="1">
      <c r="A151" s="13"/>
      <c r="B151" s="183"/>
      <c r="C151" s="13"/>
      <c r="D151" s="178" t="s">
        <v>133</v>
      </c>
      <c r="E151" s="184" t="s">
        <v>3</v>
      </c>
      <c r="F151" s="185" t="s">
        <v>634</v>
      </c>
      <c r="G151" s="13"/>
      <c r="H151" s="184" t="s">
        <v>3</v>
      </c>
      <c r="I151" s="186"/>
      <c r="J151" s="13"/>
      <c r="K151" s="13"/>
      <c r="L151" s="183"/>
      <c r="M151" s="187"/>
      <c r="N151" s="188"/>
      <c r="O151" s="188"/>
      <c r="P151" s="188"/>
      <c r="Q151" s="188"/>
      <c r="R151" s="188"/>
      <c r="S151" s="188"/>
      <c r="T151" s="18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4" t="s">
        <v>133</v>
      </c>
      <c r="AU151" s="184" t="s">
        <v>83</v>
      </c>
      <c r="AV151" s="13" t="s">
        <v>81</v>
      </c>
      <c r="AW151" s="13" t="s">
        <v>34</v>
      </c>
      <c r="AX151" s="13" t="s">
        <v>73</v>
      </c>
      <c r="AY151" s="184" t="s">
        <v>122</v>
      </c>
    </row>
    <row r="152" s="13" customFormat="1">
      <c r="A152" s="13"/>
      <c r="B152" s="183"/>
      <c r="C152" s="13"/>
      <c r="D152" s="178" t="s">
        <v>133</v>
      </c>
      <c r="E152" s="184" t="s">
        <v>3</v>
      </c>
      <c r="F152" s="185" t="s">
        <v>677</v>
      </c>
      <c r="G152" s="13"/>
      <c r="H152" s="184" t="s">
        <v>3</v>
      </c>
      <c r="I152" s="186"/>
      <c r="J152" s="13"/>
      <c r="K152" s="13"/>
      <c r="L152" s="183"/>
      <c r="M152" s="187"/>
      <c r="N152" s="188"/>
      <c r="O152" s="188"/>
      <c r="P152" s="188"/>
      <c r="Q152" s="188"/>
      <c r="R152" s="188"/>
      <c r="S152" s="188"/>
      <c r="T152" s="18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84" t="s">
        <v>133</v>
      </c>
      <c r="AU152" s="184" t="s">
        <v>83</v>
      </c>
      <c r="AV152" s="13" t="s">
        <v>81</v>
      </c>
      <c r="AW152" s="13" t="s">
        <v>34</v>
      </c>
      <c r="AX152" s="13" t="s">
        <v>73</v>
      </c>
      <c r="AY152" s="184" t="s">
        <v>122</v>
      </c>
    </row>
    <row r="153" s="14" customFormat="1">
      <c r="A153" s="14"/>
      <c r="B153" s="190"/>
      <c r="C153" s="14"/>
      <c r="D153" s="178" t="s">
        <v>133</v>
      </c>
      <c r="E153" s="191" t="s">
        <v>3</v>
      </c>
      <c r="F153" s="192" t="s">
        <v>678</v>
      </c>
      <c r="G153" s="14"/>
      <c r="H153" s="193">
        <v>35.640000000000001</v>
      </c>
      <c r="I153" s="194"/>
      <c r="J153" s="14"/>
      <c r="K153" s="14"/>
      <c r="L153" s="190"/>
      <c r="M153" s="195"/>
      <c r="N153" s="196"/>
      <c r="O153" s="196"/>
      <c r="P153" s="196"/>
      <c r="Q153" s="196"/>
      <c r="R153" s="196"/>
      <c r="S153" s="196"/>
      <c r="T153" s="197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191" t="s">
        <v>133</v>
      </c>
      <c r="AU153" s="191" t="s">
        <v>83</v>
      </c>
      <c r="AV153" s="14" t="s">
        <v>83</v>
      </c>
      <c r="AW153" s="14" t="s">
        <v>34</v>
      </c>
      <c r="AX153" s="14" t="s">
        <v>73</v>
      </c>
      <c r="AY153" s="191" t="s">
        <v>122</v>
      </c>
    </row>
    <row r="154" s="13" customFormat="1">
      <c r="A154" s="13"/>
      <c r="B154" s="183"/>
      <c r="C154" s="13"/>
      <c r="D154" s="178" t="s">
        <v>133</v>
      </c>
      <c r="E154" s="184" t="s">
        <v>3</v>
      </c>
      <c r="F154" s="185" t="s">
        <v>679</v>
      </c>
      <c r="G154" s="13"/>
      <c r="H154" s="184" t="s">
        <v>3</v>
      </c>
      <c r="I154" s="186"/>
      <c r="J154" s="13"/>
      <c r="K154" s="13"/>
      <c r="L154" s="183"/>
      <c r="M154" s="187"/>
      <c r="N154" s="188"/>
      <c r="O154" s="188"/>
      <c r="P154" s="188"/>
      <c r="Q154" s="188"/>
      <c r="R154" s="188"/>
      <c r="S154" s="188"/>
      <c r="T154" s="18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4" t="s">
        <v>133</v>
      </c>
      <c r="AU154" s="184" t="s">
        <v>83</v>
      </c>
      <c r="AV154" s="13" t="s">
        <v>81</v>
      </c>
      <c r="AW154" s="13" t="s">
        <v>34</v>
      </c>
      <c r="AX154" s="13" t="s">
        <v>73</v>
      </c>
      <c r="AY154" s="184" t="s">
        <v>122</v>
      </c>
    </row>
    <row r="155" s="14" customFormat="1">
      <c r="A155" s="14"/>
      <c r="B155" s="190"/>
      <c r="C155" s="14"/>
      <c r="D155" s="178" t="s">
        <v>133</v>
      </c>
      <c r="E155" s="191" t="s">
        <v>3</v>
      </c>
      <c r="F155" s="192" t="s">
        <v>680</v>
      </c>
      <c r="G155" s="14"/>
      <c r="H155" s="193">
        <v>22.75</v>
      </c>
      <c r="I155" s="194"/>
      <c r="J155" s="14"/>
      <c r="K155" s="14"/>
      <c r="L155" s="190"/>
      <c r="M155" s="195"/>
      <c r="N155" s="196"/>
      <c r="O155" s="196"/>
      <c r="P155" s="196"/>
      <c r="Q155" s="196"/>
      <c r="R155" s="196"/>
      <c r="S155" s="196"/>
      <c r="T155" s="19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191" t="s">
        <v>133</v>
      </c>
      <c r="AU155" s="191" t="s">
        <v>83</v>
      </c>
      <c r="AV155" s="14" t="s">
        <v>83</v>
      </c>
      <c r="AW155" s="14" t="s">
        <v>34</v>
      </c>
      <c r="AX155" s="14" t="s">
        <v>73</v>
      </c>
      <c r="AY155" s="191" t="s">
        <v>122</v>
      </c>
    </row>
    <row r="156" s="15" customFormat="1">
      <c r="A156" s="15"/>
      <c r="B156" s="198"/>
      <c r="C156" s="15"/>
      <c r="D156" s="178" t="s">
        <v>133</v>
      </c>
      <c r="E156" s="199" t="s">
        <v>3</v>
      </c>
      <c r="F156" s="200" t="s">
        <v>135</v>
      </c>
      <c r="G156" s="15"/>
      <c r="H156" s="201">
        <v>58.390000000000001</v>
      </c>
      <c r="I156" s="202"/>
      <c r="J156" s="15"/>
      <c r="K156" s="15"/>
      <c r="L156" s="198"/>
      <c r="M156" s="203"/>
      <c r="N156" s="204"/>
      <c r="O156" s="204"/>
      <c r="P156" s="204"/>
      <c r="Q156" s="204"/>
      <c r="R156" s="204"/>
      <c r="S156" s="204"/>
      <c r="T156" s="20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199" t="s">
        <v>133</v>
      </c>
      <c r="AU156" s="199" t="s">
        <v>83</v>
      </c>
      <c r="AV156" s="15" t="s">
        <v>136</v>
      </c>
      <c r="AW156" s="15" t="s">
        <v>34</v>
      </c>
      <c r="AX156" s="15" t="s">
        <v>81</v>
      </c>
      <c r="AY156" s="199" t="s">
        <v>122</v>
      </c>
    </row>
    <row r="157" s="12" customFormat="1" ht="22.8" customHeight="1">
      <c r="A157" s="12"/>
      <c r="B157" s="151"/>
      <c r="C157" s="12"/>
      <c r="D157" s="152" t="s">
        <v>72</v>
      </c>
      <c r="E157" s="162" t="s">
        <v>83</v>
      </c>
      <c r="F157" s="162" t="s">
        <v>364</v>
      </c>
      <c r="G157" s="12"/>
      <c r="H157" s="12"/>
      <c r="I157" s="154"/>
      <c r="J157" s="163">
        <f>BK157</f>
        <v>0</v>
      </c>
      <c r="K157" s="12"/>
      <c r="L157" s="151"/>
      <c r="M157" s="156"/>
      <c r="N157" s="157"/>
      <c r="O157" s="157"/>
      <c r="P157" s="158">
        <f>SUM(P158:P207)</f>
        <v>0</v>
      </c>
      <c r="Q157" s="157"/>
      <c r="R157" s="158">
        <f>SUM(R158:R207)</f>
        <v>17.560057399999998</v>
      </c>
      <c r="S157" s="157"/>
      <c r="T157" s="159">
        <f>SUM(T158:T207)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52" t="s">
        <v>81</v>
      </c>
      <c r="AT157" s="160" t="s">
        <v>72</v>
      </c>
      <c r="AU157" s="160" t="s">
        <v>81</v>
      </c>
      <c r="AY157" s="152" t="s">
        <v>122</v>
      </c>
      <c r="BK157" s="161">
        <f>SUM(BK158:BK207)</f>
        <v>0</v>
      </c>
    </row>
    <row r="158" s="2" customFormat="1" ht="14.4" customHeight="1">
      <c r="A158" s="38"/>
      <c r="B158" s="164"/>
      <c r="C158" s="165" t="s">
        <v>199</v>
      </c>
      <c r="D158" s="165" t="s">
        <v>125</v>
      </c>
      <c r="E158" s="166" t="s">
        <v>681</v>
      </c>
      <c r="F158" s="167" t="s">
        <v>682</v>
      </c>
      <c r="G158" s="168" t="s">
        <v>234</v>
      </c>
      <c r="H158" s="169">
        <v>4.7519999999999998</v>
      </c>
      <c r="I158" s="170"/>
      <c r="J158" s="171">
        <f>ROUND(I158*H158,2)</f>
        <v>0</v>
      </c>
      <c r="K158" s="167" t="s">
        <v>129</v>
      </c>
      <c r="L158" s="39"/>
      <c r="M158" s="172" t="s">
        <v>3</v>
      </c>
      <c r="N158" s="173" t="s">
        <v>44</v>
      </c>
      <c r="O158" s="72"/>
      <c r="P158" s="174">
        <f>O158*H158</f>
        <v>0</v>
      </c>
      <c r="Q158" s="174">
        <v>0</v>
      </c>
      <c r="R158" s="174">
        <f>Q158*H158</f>
        <v>0</v>
      </c>
      <c r="S158" s="174">
        <v>0</v>
      </c>
      <c r="T158" s="175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76" t="s">
        <v>136</v>
      </c>
      <c r="AT158" s="176" t="s">
        <v>125</v>
      </c>
      <c r="AU158" s="176" t="s">
        <v>83</v>
      </c>
      <c r="AY158" s="19" t="s">
        <v>122</v>
      </c>
      <c r="BE158" s="177">
        <f>IF(N158="základní",J158,0)</f>
        <v>0</v>
      </c>
      <c r="BF158" s="177">
        <f>IF(N158="snížená",J158,0)</f>
        <v>0</v>
      </c>
      <c r="BG158" s="177">
        <f>IF(N158="zákl. přenesená",J158,0)</f>
        <v>0</v>
      </c>
      <c r="BH158" s="177">
        <f>IF(N158="sníž. přenesená",J158,0)</f>
        <v>0</v>
      </c>
      <c r="BI158" s="177">
        <f>IF(N158="nulová",J158,0)</f>
        <v>0</v>
      </c>
      <c r="BJ158" s="19" t="s">
        <v>81</v>
      </c>
      <c r="BK158" s="177">
        <f>ROUND(I158*H158,2)</f>
        <v>0</v>
      </c>
      <c r="BL158" s="19" t="s">
        <v>136</v>
      </c>
      <c r="BM158" s="176" t="s">
        <v>683</v>
      </c>
    </row>
    <row r="159" s="2" customFormat="1">
      <c r="A159" s="38"/>
      <c r="B159" s="39"/>
      <c r="C159" s="38"/>
      <c r="D159" s="178" t="s">
        <v>132</v>
      </c>
      <c r="E159" s="38"/>
      <c r="F159" s="179" t="s">
        <v>684</v>
      </c>
      <c r="G159" s="38"/>
      <c r="H159" s="38"/>
      <c r="I159" s="180"/>
      <c r="J159" s="38"/>
      <c r="K159" s="38"/>
      <c r="L159" s="39"/>
      <c r="M159" s="181"/>
      <c r="N159" s="182"/>
      <c r="O159" s="72"/>
      <c r="P159" s="72"/>
      <c r="Q159" s="72"/>
      <c r="R159" s="72"/>
      <c r="S159" s="72"/>
      <c r="T159" s="73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9" t="s">
        <v>132</v>
      </c>
      <c r="AU159" s="19" t="s">
        <v>83</v>
      </c>
    </row>
    <row r="160" s="13" customFormat="1">
      <c r="A160" s="13"/>
      <c r="B160" s="183"/>
      <c r="C160" s="13"/>
      <c r="D160" s="178" t="s">
        <v>133</v>
      </c>
      <c r="E160" s="184" t="s">
        <v>3</v>
      </c>
      <c r="F160" s="185" t="s">
        <v>634</v>
      </c>
      <c r="G160" s="13"/>
      <c r="H160" s="184" t="s">
        <v>3</v>
      </c>
      <c r="I160" s="186"/>
      <c r="J160" s="13"/>
      <c r="K160" s="13"/>
      <c r="L160" s="183"/>
      <c r="M160" s="187"/>
      <c r="N160" s="188"/>
      <c r="O160" s="188"/>
      <c r="P160" s="188"/>
      <c r="Q160" s="188"/>
      <c r="R160" s="188"/>
      <c r="S160" s="188"/>
      <c r="T160" s="18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84" t="s">
        <v>133</v>
      </c>
      <c r="AU160" s="184" t="s">
        <v>83</v>
      </c>
      <c r="AV160" s="13" t="s">
        <v>81</v>
      </c>
      <c r="AW160" s="13" t="s">
        <v>34</v>
      </c>
      <c r="AX160" s="13" t="s">
        <v>73</v>
      </c>
      <c r="AY160" s="184" t="s">
        <v>122</v>
      </c>
    </row>
    <row r="161" s="13" customFormat="1">
      <c r="A161" s="13"/>
      <c r="B161" s="183"/>
      <c r="C161" s="13"/>
      <c r="D161" s="178" t="s">
        <v>133</v>
      </c>
      <c r="E161" s="184" t="s">
        <v>3</v>
      </c>
      <c r="F161" s="185" t="s">
        <v>685</v>
      </c>
      <c r="G161" s="13"/>
      <c r="H161" s="184" t="s">
        <v>3</v>
      </c>
      <c r="I161" s="186"/>
      <c r="J161" s="13"/>
      <c r="K161" s="13"/>
      <c r="L161" s="183"/>
      <c r="M161" s="187"/>
      <c r="N161" s="188"/>
      <c r="O161" s="188"/>
      <c r="P161" s="188"/>
      <c r="Q161" s="188"/>
      <c r="R161" s="188"/>
      <c r="S161" s="188"/>
      <c r="T161" s="18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84" t="s">
        <v>133</v>
      </c>
      <c r="AU161" s="184" t="s">
        <v>83</v>
      </c>
      <c r="AV161" s="13" t="s">
        <v>81</v>
      </c>
      <c r="AW161" s="13" t="s">
        <v>34</v>
      </c>
      <c r="AX161" s="13" t="s">
        <v>73</v>
      </c>
      <c r="AY161" s="184" t="s">
        <v>122</v>
      </c>
    </row>
    <row r="162" s="14" customFormat="1">
      <c r="A162" s="14"/>
      <c r="B162" s="190"/>
      <c r="C162" s="14"/>
      <c r="D162" s="178" t="s">
        <v>133</v>
      </c>
      <c r="E162" s="191" t="s">
        <v>3</v>
      </c>
      <c r="F162" s="192" t="s">
        <v>640</v>
      </c>
      <c r="G162" s="14"/>
      <c r="H162" s="193">
        <v>4.7519999999999998</v>
      </c>
      <c r="I162" s="194"/>
      <c r="J162" s="14"/>
      <c r="K162" s="14"/>
      <c r="L162" s="190"/>
      <c r="M162" s="195"/>
      <c r="N162" s="196"/>
      <c r="O162" s="196"/>
      <c r="P162" s="196"/>
      <c r="Q162" s="196"/>
      <c r="R162" s="196"/>
      <c r="S162" s="196"/>
      <c r="T162" s="197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191" t="s">
        <v>133</v>
      </c>
      <c r="AU162" s="191" t="s">
        <v>83</v>
      </c>
      <c r="AV162" s="14" t="s">
        <v>83</v>
      </c>
      <c r="AW162" s="14" t="s">
        <v>34</v>
      </c>
      <c r="AX162" s="14" t="s">
        <v>73</v>
      </c>
      <c r="AY162" s="191" t="s">
        <v>122</v>
      </c>
    </row>
    <row r="163" s="15" customFormat="1">
      <c r="A163" s="15"/>
      <c r="B163" s="198"/>
      <c r="C163" s="15"/>
      <c r="D163" s="178" t="s">
        <v>133</v>
      </c>
      <c r="E163" s="199" t="s">
        <v>3</v>
      </c>
      <c r="F163" s="200" t="s">
        <v>135</v>
      </c>
      <c r="G163" s="15"/>
      <c r="H163" s="201">
        <v>4.7519999999999998</v>
      </c>
      <c r="I163" s="202"/>
      <c r="J163" s="15"/>
      <c r="K163" s="15"/>
      <c r="L163" s="198"/>
      <c r="M163" s="203"/>
      <c r="N163" s="204"/>
      <c r="O163" s="204"/>
      <c r="P163" s="204"/>
      <c r="Q163" s="204"/>
      <c r="R163" s="204"/>
      <c r="S163" s="204"/>
      <c r="T163" s="20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199" t="s">
        <v>133</v>
      </c>
      <c r="AU163" s="199" t="s">
        <v>83</v>
      </c>
      <c r="AV163" s="15" t="s">
        <v>136</v>
      </c>
      <c r="AW163" s="15" t="s">
        <v>34</v>
      </c>
      <c r="AX163" s="15" t="s">
        <v>81</v>
      </c>
      <c r="AY163" s="199" t="s">
        <v>122</v>
      </c>
    </row>
    <row r="164" s="2" customFormat="1" ht="14.4" customHeight="1">
      <c r="A164" s="38"/>
      <c r="B164" s="164"/>
      <c r="C164" s="165" t="s">
        <v>9</v>
      </c>
      <c r="D164" s="165" t="s">
        <v>125</v>
      </c>
      <c r="E164" s="166" t="s">
        <v>372</v>
      </c>
      <c r="F164" s="167" t="s">
        <v>373</v>
      </c>
      <c r="G164" s="168" t="s">
        <v>221</v>
      </c>
      <c r="H164" s="169">
        <v>58.579999999999998</v>
      </c>
      <c r="I164" s="170"/>
      <c r="J164" s="171">
        <f>ROUND(I164*H164,2)</f>
        <v>0</v>
      </c>
      <c r="K164" s="167" t="s">
        <v>129</v>
      </c>
      <c r="L164" s="39"/>
      <c r="M164" s="172" t="s">
        <v>3</v>
      </c>
      <c r="N164" s="173" t="s">
        <v>44</v>
      </c>
      <c r="O164" s="72"/>
      <c r="P164" s="174">
        <f>O164*H164</f>
        <v>0</v>
      </c>
      <c r="Q164" s="174">
        <v>0.00031</v>
      </c>
      <c r="R164" s="174">
        <f>Q164*H164</f>
        <v>0.0181598</v>
      </c>
      <c r="S164" s="174">
        <v>0</v>
      </c>
      <c r="T164" s="175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76" t="s">
        <v>136</v>
      </c>
      <c r="AT164" s="176" t="s">
        <v>125</v>
      </c>
      <c r="AU164" s="176" t="s">
        <v>83</v>
      </c>
      <c r="AY164" s="19" t="s">
        <v>122</v>
      </c>
      <c r="BE164" s="177">
        <f>IF(N164="základní",J164,0)</f>
        <v>0</v>
      </c>
      <c r="BF164" s="177">
        <f>IF(N164="snížená",J164,0)</f>
        <v>0</v>
      </c>
      <c r="BG164" s="177">
        <f>IF(N164="zákl. přenesená",J164,0)</f>
        <v>0</v>
      </c>
      <c r="BH164" s="177">
        <f>IF(N164="sníž. přenesená",J164,0)</f>
        <v>0</v>
      </c>
      <c r="BI164" s="177">
        <f>IF(N164="nulová",J164,0)</f>
        <v>0</v>
      </c>
      <c r="BJ164" s="19" t="s">
        <v>81</v>
      </c>
      <c r="BK164" s="177">
        <f>ROUND(I164*H164,2)</f>
        <v>0</v>
      </c>
      <c r="BL164" s="19" t="s">
        <v>136</v>
      </c>
      <c r="BM164" s="176" t="s">
        <v>686</v>
      </c>
    </row>
    <row r="165" s="2" customFormat="1">
      <c r="A165" s="38"/>
      <c r="B165" s="39"/>
      <c r="C165" s="38"/>
      <c r="D165" s="178" t="s">
        <v>132</v>
      </c>
      <c r="E165" s="38"/>
      <c r="F165" s="179" t="s">
        <v>375</v>
      </c>
      <c r="G165" s="38"/>
      <c r="H165" s="38"/>
      <c r="I165" s="180"/>
      <c r="J165" s="38"/>
      <c r="K165" s="38"/>
      <c r="L165" s="39"/>
      <c r="M165" s="181"/>
      <c r="N165" s="182"/>
      <c r="O165" s="72"/>
      <c r="P165" s="72"/>
      <c r="Q165" s="72"/>
      <c r="R165" s="72"/>
      <c r="S165" s="72"/>
      <c r="T165" s="73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9" t="s">
        <v>132</v>
      </c>
      <c r="AU165" s="19" t="s">
        <v>83</v>
      </c>
    </row>
    <row r="166" s="13" customFormat="1">
      <c r="A166" s="13"/>
      <c r="B166" s="183"/>
      <c r="C166" s="13"/>
      <c r="D166" s="178" t="s">
        <v>133</v>
      </c>
      <c r="E166" s="184" t="s">
        <v>3</v>
      </c>
      <c r="F166" s="185" t="s">
        <v>634</v>
      </c>
      <c r="G166" s="13"/>
      <c r="H166" s="184" t="s">
        <v>3</v>
      </c>
      <c r="I166" s="186"/>
      <c r="J166" s="13"/>
      <c r="K166" s="13"/>
      <c r="L166" s="183"/>
      <c r="M166" s="187"/>
      <c r="N166" s="188"/>
      <c r="O166" s="188"/>
      <c r="P166" s="188"/>
      <c r="Q166" s="188"/>
      <c r="R166" s="188"/>
      <c r="S166" s="188"/>
      <c r="T166" s="18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84" t="s">
        <v>133</v>
      </c>
      <c r="AU166" s="184" t="s">
        <v>83</v>
      </c>
      <c r="AV166" s="13" t="s">
        <v>81</v>
      </c>
      <c r="AW166" s="13" t="s">
        <v>34</v>
      </c>
      <c r="AX166" s="13" t="s">
        <v>73</v>
      </c>
      <c r="AY166" s="184" t="s">
        <v>122</v>
      </c>
    </row>
    <row r="167" s="13" customFormat="1">
      <c r="A167" s="13"/>
      <c r="B167" s="183"/>
      <c r="C167" s="13"/>
      <c r="D167" s="178" t="s">
        <v>133</v>
      </c>
      <c r="E167" s="184" t="s">
        <v>3</v>
      </c>
      <c r="F167" s="185" t="s">
        <v>685</v>
      </c>
      <c r="G167" s="13"/>
      <c r="H167" s="184" t="s">
        <v>3</v>
      </c>
      <c r="I167" s="186"/>
      <c r="J167" s="13"/>
      <c r="K167" s="13"/>
      <c r="L167" s="183"/>
      <c r="M167" s="187"/>
      <c r="N167" s="188"/>
      <c r="O167" s="188"/>
      <c r="P167" s="188"/>
      <c r="Q167" s="188"/>
      <c r="R167" s="188"/>
      <c r="S167" s="188"/>
      <c r="T167" s="18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4" t="s">
        <v>133</v>
      </c>
      <c r="AU167" s="184" t="s">
        <v>83</v>
      </c>
      <c r="AV167" s="13" t="s">
        <v>81</v>
      </c>
      <c r="AW167" s="13" t="s">
        <v>34</v>
      </c>
      <c r="AX167" s="13" t="s">
        <v>73</v>
      </c>
      <c r="AY167" s="184" t="s">
        <v>122</v>
      </c>
    </row>
    <row r="168" s="14" customFormat="1">
      <c r="A168" s="14"/>
      <c r="B168" s="190"/>
      <c r="C168" s="14"/>
      <c r="D168" s="178" t="s">
        <v>133</v>
      </c>
      <c r="E168" s="191" t="s">
        <v>3</v>
      </c>
      <c r="F168" s="192" t="s">
        <v>687</v>
      </c>
      <c r="G168" s="14"/>
      <c r="H168" s="193">
        <v>55.439999999999998</v>
      </c>
      <c r="I168" s="194"/>
      <c r="J168" s="14"/>
      <c r="K168" s="14"/>
      <c r="L168" s="190"/>
      <c r="M168" s="195"/>
      <c r="N168" s="196"/>
      <c r="O168" s="196"/>
      <c r="P168" s="196"/>
      <c r="Q168" s="196"/>
      <c r="R168" s="196"/>
      <c r="S168" s="196"/>
      <c r="T168" s="197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191" t="s">
        <v>133</v>
      </c>
      <c r="AU168" s="191" t="s">
        <v>83</v>
      </c>
      <c r="AV168" s="14" t="s">
        <v>83</v>
      </c>
      <c r="AW168" s="14" t="s">
        <v>34</v>
      </c>
      <c r="AX168" s="14" t="s">
        <v>73</v>
      </c>
      <c r="AY168" s="191" t="s">
        <v>122</v>
      </c>
    </row>
    <row r="169" s="13" customFormat="1">
      <c r="A169" s="13"/>
      <c r="B169" s="183"/>
      <c r="C169" s="13"/>
      <c r="D169" s="178" t="s">
        <v>133</v>
      </c>
      <c r="E169" s="184" t="s">
        <v>3</v>
      </c>
      <c r="F169" s="185" t="s">
        <v>688</v>
      </c>
      <c r="G169" s="13"/>
      <c r="H169" s="184" t="s">
        <v>3</v>
      </c>
      <c r="I169" s="186"/>
      <c r="J169" s="13"/>
      <c r="K169" s="13"/>
      <c r="L169" s="183"/>
      <c r="M169" s="187"/>
      <c r="N169" s="188"/>
      <c r="O169" s="188"/>
      <c r="P169" s="188"/>
      <c r="Q169" s="188"/>
      <c r="R169" s="188"/>
      <c r="S169" s="188"/>
      <c r="T169" s="18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84" t="s">
        <v>133</v>
      </c>
      <c r="AU169" s="184" t="s">
        <v>83</v>
      </c>
      <c r="AV169" s="13" t="s">
        <v>81</v>
      </c>
      <c r="AW169" s="13" t="s">
        <v>34</v>
      </c>
      <c r="AX169" s="13" t="s">
        <v>73</v>
      </c>
      <c r="AY169" s="184" t="s">
        <v>122</v>
      </c>
    </row>
    <row r="170" s="14" customFormat="1">
      <c r="A170" s="14"/>
      <c r="B170" s="190"/>
      <c r="C170" s="14"/>
      <c r="D170" s="178" t="s">
        <v>133</v>
      </c>
      <c r="E170" s="191" t="s">
        <v>3</v>
      </c>
      <c r="F170" s="192" t="s">
        <v>689</v>
      </c>
      <c r="G170" s="14"/>
      <c r="H170" s="193">
        <v>3.1400000000000001</v>
      </c>
      <c r="I170" s="194"/>
      <c r="J170" s="14"/>
      <c r="K170" s="14"/>
      <c r="L170" s="190"/>
      <c r="M170" s="195"/>
      <c r="N170" s="196"/>
      <c r="O170" s="196"/>
      <c r="P170" s="196"/>
      <c r="Q170" s="196"/>
      <c r="R170" s="196"/>
      <c r="S170" s="196"/>
      <c r="T170" s="197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191" t="s">
        <v>133</v>
      </c>
      <c r="AU170" s="191" t="s">
        <v>83</v>
      </c>
      <c r="AV170" s="14" t="s">
        <v>83</v>
      </c>
      <c r="AW170" s="14" t="s">
        <v>34</v>
      </c>
      <c r="AX170" s="14" t="s">
        <v>73</v>
      </c>
      <c r="AY170" s="191" t="s">
        <v>122</v>
      </c>
    </row>
    <row r="171" s="15" customFormat="1">
      <c r="A171" s="15"/>
      <c r="B171" s="198"/>
      <c r="C171" s="15"/>
      <c r="D171" s="178" t="s">
        <v>133</v>
      </c>
      <c r="E171" s="199" t="s">
        <v>3</v>
      </c>
      <c r="F171" s="200" t="s">
        <v>135</v>
      </c>
      <c r="G171" s="15"/>
      <c r="H171" s="201">
        <v>58.579999999999998</v>
      </c>
      <c r="I171" s="202"/>
      <c r="J171" s="15"/>
      <c r="K171" s="15"/>
      <c r="L171" s="198"/>
      <c r="M171" s="203"/>
      <c r="N171" s="204"/>
      <c r="O171" s="204"/>
      <c r="P171" s="204"/>
      <c r="Q171" s="204"/>
      <c r="R171" s="204"/>
      <c r="S171" s="204"/>
      <c r="T171" s="205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199" t="s">
        <v>133</v>
      </c>
      <c r="AU171" s="199" t="s">
        <v>83</v>
      </c>
      <c r="AV171" s="15" t="s">
        <v>136</v>
      </c>
      <c r="AW171" s="15" t="s">
        <v>34</v>
      </c>
      <c r="AX171" s="15" t="s">
        <v>81</v>
      </c>
      <c r="AY171" s="199" t="s">
        <v>122</v>
      </c>
    </row>
    <row r="172" s="2" customFormat="1" ht="14.4" customHeight="1">
      <c r="A172" s="38"/>
      <c r="B172" s="164"/>
      <c r="C172" s="209" t="s">
        <v>310</v>
      </c>
      <c r="D172" s="209" t="s">
        <v>304</v>
      </c>
      <c r="E172" s="210" t="s">
        <v>690</v>
      </c>
      <c r="F172" s="211" t="s">
        <v>691</v>
      </c>
      <c r="G172" s="212" t="s">
        <v>221</v>
      </c>
      <c r="H172" s="213">
        <v>70.296000000000006</v>
      </c>
      <c r="I172" s="214"/>
      <c r="J172" s="215">
        <f>ROUND(I172*H172,2)</f>
        <v>0</v>
      </c>
      <c r="K172" s="211" t="s">
        <v>129</v>
      </c>
      <c r="L172" s="216"/>
      <c r="M172" s="217" t="s">
        <v>3</v>
      </c>
      <c r="N172" s="218" t="s">
        <v>44</v>
      </c>
      <c r="O172" s="72"/>
      <c r="P172" s="174">
        <f>O172*H172</f>
        <v>0</v>
      </c>
      <c r="Q172" s="174">
        <v>0.00020000000000000001</v>
      </c>
      <c r="R172" s="174">
        <f>Q172*H172</f>
        <v>0.014059200000000003</v>
      </c>
      <c r="S172" s="174">
        <v>0</v>
      </c>
      <c r="T172" s="175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76" t="s">
        <v>165</v>
      </c>
      <c r="AT172" s="176" t="s">
        <v>304</v>
      </c>
      <c r="AU172" s="176" t="s">
        <v>83</v>
      </c>
      <c r="AY172" s="19" t="s">
        <v>122</v>
      </c>
      <c r="BE172" s="177">
        <f>IF(N172="základní",J172,0)</f>
        <v>0</v>
      </c>
      <c r="BF172" s="177">
        <f>IF(N172="snížená",J172,0)</f>
        <v>0</v>
      </c>
      <c r="BG172" s="177">
        <f>IF(N172="zákl. přenesená",J172,0)</f>
        <v>0</v>
      </c>
      <c r="BH172" s="177">
        <f>IF(N172="sníž. přenesená",J172,0)</f>
        <v>0</v>
      </c>
      <c r="BI172" s="177">
        <f>IF(N172="nulová",J172,0)</f>
        <v>0</v>
      </c>
      <c r="BJ172" s="19" t="s">
        <v>81</v>
      </c>
      <c r="BK172" s="177">
        <f>ROUND(I172*H172,2)</f>
        <v>0</v>
      </c>
      <c r="BL172" s="19" t="s">
        <v>136</v>
      </c>
      <c r="BM172" s="176" t="s">
        <v>692</v>
      </c>
    </row>
    <row r="173" s="2" customFormat="1">
      <c r="A173" s="38"/>
      <c r="B173" s="39"/>
      <c r="C173" s="38"/>
      <c r="D173" s="178" t="s">
        <v>132</v>
      </c>
      <c r="E173" s="38"/>
      <c r="F173" s="179" t="s">
        <v>691</v>
      </c>
      <c r="G173" s="38"/>
      <c r="H173" s="38"/>
      <c r="I173" s="180"/>
      <c r="J173" s="38"/>
      <c r="K173" s="38"/>
      <c r="L173" s="39"/>
      <c r="M173" s="181"/>
      <c r="N173" s="182"/>
      <c r="O173" s="72"/>
      <c r="P173" s="72"/>
      <c r="Q173" s="72"/>
      <c r="R173" s="72"/>
      <c r="S173" s="72"/>
      <c r="T173" s="73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9" t="s">
        <v>132</v>
      </c>
      <c r="AU173" s="19" t="s">
        <v>83</v>
      </c>
    </row>
    <row r="174" s="14" customFormat="1">
      <c r="A174" s="14"/>
      <c r="B174" s="190"/>
      <c r="C174" s="14"/>
      <c r="D174" s="178" t="s">
        <v>133</v>
      </c>
      <c r="E174" s="191" t="s">
        <v>3</v>
      </c>
      <c r="F174" s="192" t="s">
        <v>693</v>
      </c>
      <c r="G174" s="14"/>
      <c r="H174" s="193">
        <v>70.296000000000006</v>
      </c>
      <c r="I174" s="194"/>
      <c r="J174" s="14"/>
      <c r="K174" s="14"/>
      <c r="L174" s="190"/>
      <c r="M174" s="195"/>
      <c r="N174" s="196"/>
      <c r="O174" s="196"/>
      <c r="P174" s="196"/>
      <c r="Q174" s="196"/>
      <c r="R174" s="196"/>
      <c r="S174" s="196"/>
      <c r="T174" s="197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191" t="s">
        <v>133</v>
      </c>
      <c r="AU174" s="191" t="s">
        <v>83</v>
      </c>
      <c r="AV174" s="14" t="s">
        <v>83</v>
      </c>
      <c r="AW174" s="14" t="s">
        <v>34</v>
      </c>
      <c r="AX174" s="14" t="s">
        <v>73</v>
      </c>
      <c r="AY174" s="191" t="s">
        <v>122</v>
      </c>
    </row>
    <row r="175" s="15" customFormat="1">
      <c r="A175" s="15"/>
      <c r="B175" s="198"/>
      <c r="C175" s="15"/>
      <c r="D175" s="178" t="s">
        <v>133</v>
      </c>
      <c r="E175" s="199" t="s">
        <v>3</v>
      </c>
      <c r="F175" s="200" t="s">
        <v>135</v>
      </c>
      <c r="G175" s="15"/>
      <c r="H175" s="201">
        <v>70.296000000000006</v>
      </c>
      <c r="I175" s="202"/>
      <c r="J175" s="15"/>
      <c r="K175" s="15"/>
      <c r="L175" s="198"/>
      <c r="M175" s="203"/>
      <c r="N175" s="204"/>
      <c r="O175" s="204"/>
      <c r="P175" s="204"/>
      <c r="Q175" s="204"/>
      <c r="R175" s="204"/>
      <c r="S175" s="204"/>
      <c r="T175" s="20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199" t="s">
        <v>133</v>
      </c>
      <c r="AU175" s="199" t="s">
        <v>83</v>
      </c>
      <c r="AV175" s="15" t="s">
        <v>136</v>
      </c>
      <c r="AW175" s="15" t="s">
        <v>34</v>
      </c>
      <c r="AX175" s="15" t="s">
        <v>81</v>
      </c>
      <c r="AY175" s="199" t="s">
        <v>122</v>
      </c>
    </row>
    <row r="176" s="2" customFormat="1" ht="24.15" customHeight="1">
      <c r="A176" s="38"/>
      <c r="B176" s="164"/>
      <c r="C176" s="165" t="s">
        <v>315</v>
      </c>
      <c r="D176" s="165" t="s">
        <v>125</v>
      </c>
      <c r="E176" s="166" t="s">
        <v>694</v>
      </c>
      <c r="F176" s="167" t="s">
        <v>695</v>
      </c>
      <c r="G176" s="168" t="s">
        <v>385</v>
      </c>
      <c r="H176" s="169">
        <v>40.985999999999997</v>
      </c>
      <c r="I176" s="170"/>
      <c r="J176" s="171">
        <f>ROUND(I176*H176,2)</f>
        <v>0</v>
      </c>
      <c r="K176" s="167" t="s">
        <v>129</v>
      </c>
      <c r="L176" s="39"/>
      <c r="M176" s="172" t="s">
        <v>3</v>
      </c>
      <c r="N176" s="173" t="s">
        <v>44</v>
      </c>
      <c r="O176" s="72"/>
      <c r="P176" s="174">
        <f>O176*H176</f>
        <v>0</v>
      </c>
      <c r="Q176" s="174">
        <v>0.2044</v>
      </c>
      <c r="R176" s="174">
        <f>Q176*H176</f>
        <v>8.3775383999999988</v>
      </c>
      <c r="S176" s="174">
        <v>0</v>
      </c>
      <c r="T176" s="175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76" t="s">
        <v>136</v>
      </c>
      <c r="AT176" s="176" t="s">
        <v>125</v>
      </c>
      <c r="AU176" s="176" t="s">
        <v>83</v>
      </c>
      <c r="AY176" s="19" t="s">
        <v>122</v>
      </c>
      <c r="BE176" s="177">
        <f>IF(N176="základní",J176,0)</f>
        <v>0</v>
      </c>
      <c r="BF176" s="177">
        <f>IF(N176="snížená",J176,0)</f>
        <v>0</v>
      </c>
      <c r="BG176" s="177">
        <f>IF(N176="zákl. přenesená",J176,0)</f>
        <v>0</v>
      </c>
      <c r="BH176" s="177">
        <f>IF(N176="sníž. přenesená",J176,0)</f>
        <v>0</v>
      </c>
      <c r="BI176" s="177">
        <f>IF(N176="nulová",J176,0)</f>
        <v>0</v>
      </c>
      <c r="BJ176" s="19" t="s">
        <v>81</v>
      </c>
      <c r="BK176" s="177">
        <f>ROUND(I176*H176,2)</f>
        <v>0</v>
      </c>
      <c r="BL176" s="19" t="s">
        <v>136</v>
      </c>
      <c r="BM176" s="176" t="s">
        <v>696</v>
      </c>
    </row>
    <row r="177" s="2" customFormat="1">
      <c r="A177" s="38"/>
      <c r="B177" s="39"/>
      <c r="C177" s="38"/>
      <c r="D177" s="178" t="s">
        <v>132</v>
      </c>
      <c r="E177" s="38"/>
      <c r="F177" s="179" t="s">
        <v>697</v>
      </c>
      <c r="G177" s="38"/>
      <c r="H177" s="38"/>
      <c r="I177" s="180"/>
      <c r="J177" s="38"/>
      <c r="K177" s="38"/>
      <c r="L177" s="39"/>
      <c r="M177" s="181"/>
      <c r="N177" s="182"/>
      <c r="O177" s="72"/>
      <c r="P177" s="72"/>
      <c r="Q177" s="72"/>
      <c r="R177" s="72"/>
      <c r="S177" s="72"/>
      <c r="T177" s="73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9" t="s">
        <v>132</v>
      </c>
      <c r="AU177" s="19" t="s">
        <v>83</v>
      </c>
    </row>
    <row r="178" s="13" customFormat="1">
      <c r="A178" s="13"/>
      <c r="B178" s="183"/>
      <c r="C178" s="13"/>
      <c r="D178" s="178" t="s">
        <v>133</v>
      </c>
      <c r="E178" s="184" t="s">
        <v>3</v>
      </c>
      <c r="F178" s="185" t="s">
        <v>634</v>
      </c>
      <c r="G178" s="13"/>
      <c r="H178" s="184" t="s">
        <v>3</v>
      </c>
      <c r="I178" s="186"/>
      <c r="J178" s="13"/>
      <c r="K178" s="13"/>
      <c r="L178" s="183"/>
      <c r="M178" s="187"/>
      <c r="N178" s="188"/>
      <c r="O178" s="188"/>
      <c r="P178" s="188"/>
      <c r="Q178" s="188"/>
      <c r="R178" s="188"/>
      <c r="S178" s="188"/>
      <c r="T178" s="18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84" t="s">
        <v>133</v>
      </c>
      <c r="AU178" s="184" t="s">
        <v>83</v>
      </c>
      <c r="AV178" s="13" t="s">
        <v>81</v>
      </c>
      <c r="AW178" s="13" t="s">
        <v>34</v>
      </c>
      <c r="AX178" s="13" t="s">
        <v>73</v>
      </c>
      <c r="AY178" s="184" t="s">
        <v>122</v>
      </c>
    </row>
    <row r="179" s="13" customFormat="1">
      <c r="A179" s="13"/>
      <c r="B179" s="183"/>
      <c r="C179" s="13"/>
      <c r="D179" s="178" t="s">
        <v>133</v>
      </c>
      <c r="E179" s="184" t="s">
        <v>3</v>
      </c>
      <c r="F179" s="185" t="s">
        <v>685</v>
      </c>
      <c r="G179" s="13"/>
      <c r="H179" s="184" t="s">
        <v>3</v>
      </c>
      <c r="I179" s="186"/>
      <c r="J179" s="13"/>
      <c r="K179" s="13"/>
      <c r="L179" s="183"/>
      <c r="M179" s="187"/>
      <c r="N179" s="188"/>
      <c r="O179" s="188"/>
      <c r="P179" s="188"/>
      <c r="Q179" s="188"/>
      <c r="R179" s="188"/>
      <c r="S179" s="188"/>
      <c r="T179" s="18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84" t="s">
        <v>133</v>
      </c>
      <c r="AU179" s="184" t="s">
        <v>83</v>
      </c>
      <c r="AV179" s="13" t="s">
        <v>81</v>
      </c>
      <c r="AW179" s="13" t="s">
        <v>34</v>
      </c>
      <c r="AX179" s="13" t="s">
        <v>73</v>
      </c>
      <c r="AY179" s="184" t="s">
        <v>122</v>
      </c>
    </row>
    <row r="180" s="14" customFormat="1">
      <c r="A180" s="14"/>
      <c r="B180" s="190"/>
      <c r="C180" s="14"/>
      <c r="D180" s="178" t="s">
        <v>133</v>
      </c>
      <c r="E180" s="191" t="s">
        <v>3</v>
      </c>
      <c r="F180" s="192" t="s">
        <v>698</v>
      </c>
      <c r="G180" s="14"/>
      <c r="H180" s="193">
        <v>40.985999999999997</v>
      </c>
      <c r="I180" s="194"/>
      <c r="J180" s="14"/>
      <c r="K180" s="14"/>
      <c r="L180" s="190"/>
      <c r="M180" s="195"/>
      <c r="N180" s="196"/>
      <c r="O180" s="196"/>
      <c r="P180" s="196"/>
      <c r="Q180" s="196"/>
      <c r="R180" s="196"/>
      <c r="S180" s="196"/>
      <c r="T180" s="197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191" t="s">
        <v>133</v>
      </c>
      <c r="AU180" s="191" t="s">
        <v>83</v>
      </c>
      <c r="AV180" s="14" t="s">
        <v>83</v>
      </c>
      <c r="AW180" s="14" t="s">
        <v>34</v>
      </c>
      <c r="AX180" s="14" t="s">
        <v>73</v>
      </c>
      <c r="AY180" s="191" t="s">
        <v>122</v>
      </c>
    </row>
    <row r="181" s="15" customFormat="1">
      <c r="A181" s="15"/>
      <c r="B181" s="198"/>
      <c r="C181" s="15"/>
      <c r="D181" s="178" t="s">
        <v>133</v>
      </c>
      <c r="E181" s="199" t="s">
        <v>3</v>
      </c>
      <c r="F181" s="200" t="s">
        <v>135</v>
      </c>
      <c r="G181" s="15"/>
      <c r="H181" s="201">
        <v>40.985999999999997</v>
      </c>
      <c r="I181" s="202"/>
      <c r="J181" s="15"/>
      <c r="K181" s="15"/>
      <c r="L181" s="198"/>
      <c r="M181" s="203"/>
      <c r="N181" s="204"/>
      <c r="O181" s="204"/>
      <c r="P181" s="204"/>
      <c r="Q181" s="204"/>
      <c r="R181" s="204"/>
      <c r="S181" s="204"/>
      <c r="T181" s="20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199" t="s">
        <v>133</v>
      </c>
      <c r="AU181" s="199" t="s">
        <v>83</v>
      </c>
      <c r="AV181" s="15" t="s">
        <v>136</v>
      </c>
      <c r="AW181" s="15" t="s">
        <v>34</v>
      </c>
      <c r="AX181" s="15" t="s">
        <v>81</v>
      </c>
      <c r="AY181" s="199" t="s">
        <v>122</v>
      </c>
    </row>
    <row r="182" s="2" customFormat="1" ht="14.4" customHeight="1">
      <c r="A182" s="38"/>
      <c r="B182" s="164"/>
      <c r="C182" s="165" t="s">
        <v>329</v>
      </c>
      <c r="D182" s="165" t="s">
        <v>125</v>
      </c>
      <c r="E182" s="166" t="s">
        <v>699</v>
      </c>
      <c r="F182" s="167" t="s">
        <v>700</v>
      </c>
      <c r="G182" s="168" t="s">
        <v>385</v>
      </c>
      <c r="H182" s="169">
        <v>5.5599999999999996</v>
      </c>
      <c r="I182" s="170"/>
      <c r="J182" s="171">
        <f>ROUND(I182*H182,2)</f>
        <v>0</v>
      </c>
      <c r="K182" s="167" t="s">
        <v>129</v>
      </c>
      <c r="L182" s="39"/>
      <c r="M182" s="172" t="s">
        <v>3</v>
      </c>
      <c r="N182" s="173" t="s">
        <v>44</v>
      </c>
      <c r="O182" s="72"/>
      <c r="P182" s="174">
        <f>O182*H182</f>
        <v>0</v>
      </c>
      <c r="Q182" s="174">
        <v>0.058500000000000003</v>
      </c>
      <c r="R182" s="174">
        <f>Q182*H182</f>
        <v>0.32525999999999999</v>
      </c>
      <c r="S182" s="174">
        <v>0</v>
      </c>
      <c r="T182" s="175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176" t="s">
        <v>136</v>
      </c>
      <c r="AT182" s="176" t="s">
        <v>125</v>
      </c>
      <c r="AU182" s="176" t="s">
        <v>83</v>
      </c>
      <c r="AY182" s="19" t="s">
        <v>122</v>
      </c>
      <c r="BE182" s="177">
        <f>IF(N182="základní",J182,0)</f>
        <v>0</v>
      </c>
      <c r="BF182" s="177">
        <f>IF(N182="snížená",J182,0)</f>
        <v>0</v>
      </c>
      <c r="BG182" s="177">
        <f>IF(N182="zákl. přenesená",J182,0)</f>
        <v>0</v>
      </c>
      <c r="BH182" s="177">
        <f>IF(N182="sníž. přenesená",J182,0)</f>
        <v>0</v>
      </c>
      <c r="BI182" s="177">
        <f>IF(N182="nulová",J182,0)</f>
        <v>0</v>
      </c>
      <c r="BJ182" s="19" t="s">
        <v>81</v>
      </c>
      <c r="BK182" s="177">
        <f>ROUND(I182*H182,2)</f>
        <v>0</v>
      </c>
      <c r="BL182" s="19" t="s">
        <v>136</v>
      </c>
      <c r="BM182" s="176" t="s">
        <v>701</v>
      </c>
    </row>
    <row r="183" s="2" customFormat="1">
      <c r="A183" s="38"/>
      <c r="B183" s="39"/>
      <c r="C183" s="38"/>
      <c r="D183" s="178" t="s">
        <v>132</v>
      </c>
      <c r="E183" s="38"/>
      <c r="F183" s="179" t="s">
        <v>702</v>
      </c>
      <c r="G183" s="38"/>
      <c r="H183" s="38"/>
      <c r="I183" s="180"/>
      <c r="J183" s="38"/>
      <c r="K183" s="38"/>
      <c r="L183" s="39"/>
      <c r="M183" s="181"/>
      <c r="N183" s="182"/>
      <c r="O183" s="72"/>
      <c r="P183" s="72"/>
      <c r="Q183" s="72"/>
      <c r="R183" s="72"/>
      <c r="S183" s="72"/>
      <c r="T183" s="73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9" t="s">
        <v>132</v>
      </c>
      <c r="AU183" s="19" t="s">
        <v>83</v>
      </c>
    </row>
    <row r="184" s="13" customFormat="1">
      <c r="A184" s="13"/>
      <c r="B184" s="183"/>
      <c r="C184" s="13"/>
      <c r="D184" s="178" t="s">
        <v>133</v>
      </c>
      <c r="E184" s="184" t="s">
        <v>3</v>
      </c>
      <c r="F184" s="185" t="s">
        <v>645</v>
      </c>
      <c r="G184" s="13"/>
      <c r="H184" s="184" t="s">
        <v>3</v>
      </c>
      <c r="I184" s="186"/>
      <c r="J184" s="13"/>
      <c r="K184" s="13"/>
      <c r="L184" s="183"/>
      <c r="M184" s="187"/>
      <c r="N184" s="188"/>
      <c r="O184" s="188"/>
      <c r="P184" s="188"/>
      <c r="Q184" s="188"/>
      <c r="R184" s="188"/>
      <c r="S184" s="188"/>
      <c r="T184" s="18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84" t="s">
        <v>133</v>
      </c>
      <c r="AU184" s="184" t="s">
        <v>83</v>
      </c>
      <c r="AV184" s="13" t="s">
        <v>81</v>
      </c>
      <c r="AW184" s="13" t="s">
        <v>34</v>
      </c>
      <c r="AX184" s="13" t="s">
        <v>73</v>
      </c>
      <c r="AY184" s="184" t="s">
        <v>122</v>
      </c>
    </row>
    <row r="185" s="13" customFormat="1">
      <c r="A185" s="13"/>
      <c r="B185" s="183"/>
      <c r="C185" s="13"/>
      <c r="D185" s="178" t="s">
        <v>133</v>
      </c>
      <c r="E185" s="184" t="s">
        <v>3</v>
      </c>
      <c r="F185" s="185" t="s">
        <v>703</v>
      </c>
      <c r="G185" s="13"/>
      <c r="H185" s="184" t="s">
        <v>3</v>
      </c>
      <c r="I185" s="186"/>
      <c r="J185" s="13"/>
      <c r="K185" s="13"/>
      <c r="L185" s="183"/>
      <c r="M185" s="187"/>
      <c r="N185" s="188"/>
      <c r="O185" s="188"/>
      <c r="P185" s="188"/>
      <c r="Q185" s="188"/>
      <c r="R185" s="188"/>
      <c r="S185" s="188"/>
      <c r="T185" s="18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84" t="s">
        <v>133</v>
      </c>
      <c r="AU185" s="184" t="s">
        <v>83</v>
      </c>
      <c r="AV185" s="13" t="s">
        <v>81</v>
      </c>
      <c r="AW185" s="13" t="s">
        <v>34</v>
      </c>
      <c r="AX185" s="13" t="s">
        <v>73</v>
      </c>
      <c r="AY185" s="184" t="s">
        <v>122</v>
      </c>
    </row>
    <row r="186" s="14" customFormat="1">
      <c r="A186" s="14"/>
      <c r="B186" s="190"/>
      <c r="C186" s="14"/>
      <c r="D186" s="178" t="s">
        <v>133</v>
      </c>
      <c r="E186" s="191" t="s">
        <v>3</v>
      </c>
      <c r="F186" s="192" t="s">
        <v>704</v>
      </c>
      <c r="G186" s="14"/>
      <c r="H186" s="193">
        <v>5.5599999999999996</v>
      </c>
      <c r="I186" s="194"/>
      <c r="J186" s="14"/>
      <c r="K186" s="14"/>
      <c r="L186" s="190"/>
      <c r="M186" s="195"/>
      <c r="N186" s="196"/>
      <c r="O186" s="196"/>
      <c r="P186" s="196"/>
      <c r="Q186" s="196"/>
      <c r="R186" s="196"/>
      <c r="S186" s="196"/>
      <c r="T186" s="197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191" t="s">
        <v>133</v>
      </c>
      <c r="AU186" s="191" t="s">
        <v>83</v>
      </c>
      <c r="AV186" s="14" t="s">
        <v>83</v>
      </c>
      <c r="AW186" s="14" t="s">
        <v>34</v>
      </c>
      <c r="AX186" s="14" t="s">
        <v>73</v>
      </c>
      <c r="AY186" s="191" t="s">
        <v>122</v>
      </c>
    </row>
    <row r="187" s="15" customFormat="1">
      <c r="A187" s="15"/>
      <c r="B187" s="198"/>
      <c r="C187" s="15"/>
      <c r="D187" s="178" t="s">
        <v>133</v>
      </c>
      <c r="E187" s="199" t="s">
        <v>3</v>
      </c>
      <c r="F187" s="200" t="s">
        <v>135</v>
      </c>
      <c r="G187" s="15"/>
      <c r="H187" s="201">
        <v>5.5599999999999996</v>
      </c>
      <c r="I187" s="202"/>
      <c r="J187" s="15"/>
      <c r="K187" s="15"/>
      <c r="L187" s="198"/>
      <c r="M187" s="203"/>
      <c r="N187" s="204"/>
      <c r="O187" s="204"/>
      <c r="P187" s="204"/>
      <c r="Q187" s="204"/>
      <c r="R187" s="204"/>
      <c r="S187" s="204"/>
      <c r="T187" s="20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199" t="s">
        <v>133</v>
      </c>
      <c r="AU187" s="199" t="s">
        <v>83</v>
      </c>
      <c r="AV187" s="15" t="s">
        <v>136</v>
      </c>
      <c r="AW187" s="15" t="s">
        <v>34</v>
      </c>
      <c r="AX187" s="15" t="s">
        <v>81</v>
      </c>
      <c r="AY187" s="199" t="s">
        <v>122</v>
      </c>
    </row>
    <row r="188" s="2" customFormat="1" ht="14.4" customHeight="1">
      <c r="A188" s="38"/>
      <c r="B188" s="164"/>
      <c r="C188" s="209" t="s">
        <v>334</v>
      </c>
      <c r="D188" s="209" t="s">
        <v>304</v>
      </c>
      <c r="E188" s="210" t="s">
        <v>705</v>
      </c>
      <c r="F188" s="211" t="s">
        <v>706</v>
      </c>
      <c r="G188" s="212" t="s">
        <v>337</v>
      </c>
      <c r="H188" s="213">
        <v>2.04</v>
      </c>
      <c r="I188" s="214"/>
      <c r="J188" s="215">
        <f>ROUND(I188*H188,2)</f>
        <v>0</v>
      </c>
      <c r="K188" s="211" t="s">
        <v>3</v>
      </c>
      <c r="L188" s="216"/>
      <c r="M188" s="217" t="s">
        <v>3</v>
      </c>
      <c r="N188" s="218" t="s">
        <v>44</v>
      </c>
      <c r="O188" s="72"/>
      <c r="P188" s="174">
        <f>O188*H188</f>
        <v>0</v>
      </c>
      <c r="Q188" s="174">
        <v>0.68999999999999995</v>
      </c>
      <c r="R188" s="174">
        <f>Q188*H188</f>
        <v>1.4076</v>
      </c>
      <c r="S188" s="174">
        <v>0</v>
      </c>
      <c r="T188" s="175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176" t="s">
        <v>165</v>
      </c>
      <c r="AT188" s="176" t="s">
        <v>304</v>
      </c>
      <c r="AU188" s="176" t="s">
        <v>83</v>
      </c>
      <c r="AY188" s="19" t="s">
        <v>122</v>
      </c>
      <c r="BE188" s="177">
        <f>IF(N188="základní",J188,0)</f>
        <v>0</v>
      </c>
      <c r="BF188" s="177">
        <f>IF(N188="snížená",J188,0)</f>
        <v>0</v>
      </c>
      <c r="BG188" s="177">
        <f>IF(N188="zákl. přenesená",J188,0)</f>
        <v>0</v>
      </c>
      <c r="BH188" s="177">
        <f>IF(N188="sníž. přenesená",J188,0)</f>
        <v>0</v>
      </c>
      <c r="BI188" s="177">
        <f>IF(N188="nulová",J188,0)</f>
        <v>0</v>
      </c>
      <c r="BJ188" s="19" t="s">
        <v>81</v>
      </c>
      <c r="BK188" s="177">
        <f>ROUND(I188*H188,2)</f>
        <v>0</v>
      </c>
      <c r="BL188" s="19" t="s">
        <v>136</v>
      </c>
      <c r="BM188" s="176" t="s">
        <v>707</v>
      </c>
    </row>
    <row r="189" s="2" customFormat="1">
      <c r="A189" s="38"/>
      <c r="B189" s="39"/>
      <c r="C189" s="38"/>
      <c r="D189" s="178" t="s">
        <v>132</v>
      </c>
      <c r="E189" s="38"/>
      <c r="F189" s="179" t="s">
        <v>706</v>
      </c>
      <c r="G189" s="38"/>
      <c r="H189" s="38"/>
      <c r="I189" s="180"/>
      <c r="J189" s="38"/>
      <c r="K189" s="38"/>
      <c r="L189" s="39"/>
      <c r="M189" s="181"/>
      <c r="N189" s="182"/>
      <c r="O189" s="72"/>
      <c r="P189" s="72"/>
      <c r="Q189" s="72"/>
      <c r="R189" s="72"/>
      <c r="S189" s="72"/>
      <c r="T189" s="73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9" t="s">
        <v>132</v>
      </c>
      <c r="AU189" s="19" t="s">
        <v>83</v>
      </c>
    </row>
    <row r="190" s="14" customFormat="1">
      <c r="A190" s="14"/>
      <c r="B190" s="190"/>
      <c r="C190" s="14"/>
      <c r="D190" s="178" t="s">
        <v>133</v>
      </c>
      <c r="E190" s="191" t="s">
        <v>3</v>
      </c>
      <c r="F190" s="192" t="s">
        <v>708</v>
      </c>
      <c r="G190" s="14"/>
      <c r="H190" s="193">
        <v>2.04</v>
      </c>
      <c r="I190" s="194"/>
      <c r="J190" s="14"/>
      <c r="K190" s="14"/>
      <c r="L190" s="190"/>
      <c r="M190" s="195"/>
      <c r="N190" s="196"/>
      <c r="O190" s="196"/>
      <c r="P190" s="196"/>
      <c r="Q190" s="196"/>
      <c r="R190" s="196"/>
      <c r="S190" s="196"/>
      <c r="T190" s="197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191" t="s">
        <v>133</v>
      </c>
      <c r="AU190" s="191" t="s">
        <v>83</v>
      </c>
      <c r="AV190" s="14" t="s">
        <v>83</v>
      </c>
      <c r="AW190" s="14" t="s">
        <v>34</v>
      </c>
      <c r="AX190" s="14" t="s">
        <v>73</v>
      </c>
      <c r="AY190" s="191" t="s">
        <v>122</v>
      </c>
    </row>
    <row r="191" s="15" customFormat="1">
      <c r="A191" s="15"/>
      <c r="B191" s="198"/>
      <c r="C191" s="15"/>
      <c r="D191" s="178" t="s">
        <v>133</v>
      </c>
      <c r="E191" s="199" t="s">
        <v>3</v>
      </c>
      <c r="F191" s="200" t="s">
        <v>135</v>
      </c>
      <c r="G191" s="15"/>
      <c r="H191" s="201">
        <v>2.04</v>
      </c>
      <c r="I191" s="202"/>
      <c r="J191" s="15"/>
      <c r="K191" s="15"/>
      <c r="L191" s="198"/>
      <c r="M191" s="203"/>
      <c r="N191" s="204"/>
      <c r="O191" s="204"/>
      <c r="P191" s="204"/>
      <c r="Q191" s="204"/>
      <c r="R191" s="204"/>
      <c r="S191" s="204"/>
      <c r="T191" s="20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199" t="s">
        <v>133</v>
      </c>
      <c r="AU191" s="199" t="s">
        <v>83</v>
      </c>
      <c r="AV191" s="15" t="s">
        <v>136</v>
      </c>
      <c r="AW191" s="15" t="s">
        <v>34</v>
      </c>
      <c r="AX191" s="15" t="s">
        <v>81</v>
      </c>
      <c r="AY191" s="199" t="s">
        <v>122</v>
      </c>
    </row>
    <row r="192" s="2" customFormat="1" ht="14.4" customHeight="1">
      <c r="A192" s="38"/>
      <c r="B192" s="164"/>
      <c r="C192" s="209" t="s">
        <v>340</v>
      </c>
      <c r="D192" s="209" t="s">
        <v>304</v>
      </c>
      <c r="E192" s="210" t="s">
        <v>709</v>
      </c>
      <c r="F192" s="211" t="s">
        <v>710</v>
      </c>
      <c r="G192" s="212" t="s">
        <v>337</v>
      </c>
      <c r="H192" s="213">
        <v>4.0800000000000001</v>
      </c>
      <c r="I192" s="214"/>
      <c r="J192" s="215">
        <f>ROUND(I192*H192,2)</f>
        <v>0</v>
      </c>
      <c r="K192" s="211" t="s">
        <v>3</v>
      </c>
      <c r="L192" s="216"/>
      <c r="M192" s="217" t="s">
        <v>3</v>
      </c>
      <c r="N192" s="218" t="s">
        <v>44</v>
      </c>
      <c r="O192" s="72"/>
      <c r="P192" s="174">
        <f>O192*H192</f>
        <v>0</v>
      </c>
      <c r="Q192" s="174">
        <v>0.68999999999999995</v>
      </c>
      <c r="R192" s="174">
        <f>Q192*H192</f>
        <v>2.8151999999999999</v>
      </c>
      <c r="S192" s="174">
        <v>0</v>
      </c>
      <c r="T192" s="175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176" t="s">
        <v>165</v>
      </c>
      <c r="AT192" s="176" t="s">
        <v>304</v>
      </c>
      <c r="AU192" s="176" t="s">
        <v>83</v>
      </c>
      <c r="AY192" s="19" t="s">
        <v>122</v>
      </c>
      <c r="BE192" s="177">
        <f>IF(N192="základní",J192,0)</f>
        <v>0</v>
      </c>
      <c r="BF192" s="177">
        <f>IF(N192="snížená",J192,0)</f>
        <v>0</v>
      </c>
      <c r="BG192" s="177">
        <f>IF(N192="zákl. přenesená",J192,0)</f>
        <v>0</v>
      </c>
      <c r="BH192" s="177">
        <f>IF(N192="sníž. přenesená",J192,0)</f>
        <v>0</v>
      </c>
      <c r="BI192" s="177">
        <f>IF(N192="nulová",J192,0)</f>
        <v>0</v>
      </c>
      <c r="BJ192" s="19" t="s">
        <v>81</v>
      </c>
      <c r="BK192" s="177">
        <f>ROUND(I192*H192,2)</f>
        <v>0</v>
      </c>
      <c r="BL192" s="19" t="s">
        <v>136</v>
      </c>
      <c r="BM192" s="176" t="s">
        <v>711</v>
      </c>
    </row>
    <row r="193" s="2" customFormat="1">
      <c r="A193" s="38"/>
      <c r="B193" s="39"/>
      <c r="C193" s="38"/>
      <c r="D193" s="178" t="s">
        <v>132</v>
      </c>
      <c r="E193" s="38"/>
      <c r="F193" s="179" t="s">
        <v>710</v>
      </c>
      <c r="G193" s="38"/>
      <c r="H193" s="38"/>
      <c r="I193" s="180"/>
      <c r="J193" s="38"/>
      <c r="K193" s="38"/>
      <c r="L193" s="39"/>
      <c r="M193" s="181"/>
      <c r="N193" s="182"/>
      <c r="O193" s="72"/>
      <c r="P193" s="72"/>
      <c r="Q193" s="72"/>
      <c r="R193" s="72"/>
      <c r="S193" s="72"/>
      <c r="T193" s="73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9" t="s">
        <v>132</v>
      </c>
      <c r="AU193" s="19" t="s">
        <v>83</v>
      </c>
    </row>
    <row r="194" s="14" customFormat="1">
      <c r="A194" s="14"/>
      <c r="B194" s="190"/>
      <c r="C194" s="14"/>
      <c r="D194" s="178" t="s">
        <v>133</v>
      </c>
      <c r="E194" s="191" t="s">
        <v>3</v>
      </c>
      <c r="F194" s="192" t="s">
        <v>712</v>
      </c>
      <c r="G194" s="14"/>
      <c r="H194" s="193">
        <v>4.0800000000000001</v>
      </c>
      <c r="I194" s="194"/>
      <c r="J194" s="14"/>
      <c r="K194" s="14"/>
      <c r="L194" s="190"/>
      <c r="M194" s="195"/>
      <c r="N194" s="196"/>
      <c r="O194" s="196"/>
      <c r="P194" s="196"/>
      <c r="Q194" s="196"/>
      <c r="R194" s="196"/>
      <c r="S194" s="196"/>
      <c r="T194" s="197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191" t="s">
        <v>133</v>
      </c>
      <c r="AU194" s="191" t="s">
        <v>83</v>
      </c>
      <c r="AV194" s="14" t="s">
        <v>83</v>
      </c>
      <c r="AW194" s="14" t="s">
        <v>34</v>
      </c>
      <c r="AX194" s="14" t="s">
        <v>73</v>
      </c>
      <c r="AY194" s="191" t="s">
        <v>122</v>
      </c>
    </row>
    <row r="195" s="15" customFormat="1">
      <c r="A195" s="15"/>
      <c r="B195" s="198"/>
      <c r="C195" s="15"/>
      <c r="D195" s="178" t="s">
        <v>133</v>
      </c>
      <c r="E195" s="199" t="s">
        <v>3</v>
      </c>
      <c r="F195" s="200" t="s">
        <v>135</v>
      </c>
      <c r="G195" s="15"/>
      <c r="H195" s="201">
        <v>4.0800000000000001</v>
      </c>
      <c r="I195" s="202"/>
      <c r="J195" s="15"/>
      <c r="K195" s="15"/>
      <c r="L195" s="198"/>
      <c r="M195" s="203"/>
      <c r="N195" s="204"/>
      <c r="O195" s="204"/>
      <c r="P195" s="204"/>
      <c r="Q195" s="204"/>
      <c r="R195" s="204"/>
      <c r="S195" s="204"/>
      <c r="T195" s="20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199" t="s">
        <v>133</v>
      </c>
      <c r="AU195" s="199" t="s">
        <v>83</v>
      </c>
      <c r="AV195" s="15" t="s">
        <v>136</v>
      </c>
      <c r="AW195" s="15" t="s">
        <v>34</v>
      </c>
      <c r="AX195" s="15" t="s">
        <v>81</v>
      </c>
      <c r="AY195" s="199" t="s">
        <v>122</v>
      </c>
    </row>
    <row r="196" s="2" customFormat="1" ht="14.4" customHeight="1">
      <c r="A196" s="38"/>
      <c r="B196" s="164"/>
      <c r="C196" s="209" t="s">
        <v>8</v>
      </c>
      <c r="D196" s="209" t="s">
        <v>304</v>
      </c>
      <c r="E196" s="210" t="s">
        <v>713</v>
      </c>
      <c r="F196" s="211" t="s">
        <v>714</v>
      </c>
      <c r="G196" s="212" t="s">
        <v>337</v>
      </c>
      <c r="H196" s="213">
        <v>3.0600000000000001</v>
      </c>
      <c r="I196" s="214"/>
      <c r="J196" s="215">
        <f>ROUND(I196*H196,2)</f>
        <v>0</v>
      </c>
      <c r="K196" s="211" t="s">
        <v>3</v>
      </c>
      <c r="L196" s="216"/>
      <c r="M196" s="217" t="s">
        <v>3</v>
      </c>
      <c r="N196" s="218" t="s">
        <v>44</v>
      </c>
      <c r="O196" s="72"/>
      <c r="P196" s="174">
        <f>O196*H196</f>
        <v>0</v>
      </c>
      <c r="Q196" s="174">
        <v>1.22</v>
      </c>
      <c r="R196" s="174">
        <f>Q196*H196</f>
        <v>3.7332000000000001</v>
      </c>
      <c r="S196" s="174">
        <v>0</v>
      </c>
      <c r="T196" s="175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176" t="s">
        <v>165</v>
      </c>
      <c r="AT196" s="176" t="s">
        <v>304</v>
      </c>
      <c r="AU196" s="176" t="s">
        <v>83</v>
      </c>
      <c r="AY196" s="19" t="s">
        <v>122</v>
      </c>
      <c r="BE196" s="177">
        <f>IF(N196="základní",J196,0)</f>
        <v>0</v>
      </c>
      <c r="BF196" s="177">
        <f>IF(N196="snížená",J196,0)</f>
        <v>0</v>
      </c>
      <c r="BG196" s="177">
        <f>IF(N196="zákl. přenesená",J196,0)</f>
        <v>0</v>
      </c>
      <c r="BH196" s="177">
        <f>IF(N196="sníž. přenesená",J196,0)</f>
        <v>0</v>
      </c>
      <c r="BI196" s="177">
        <f>IF(N196="nulová",J196,0)</f>
        <v>0</v>
      </c>
      <c r="BJ196" s="19" t="s">
        <v>81</v>
      </c>
      <c r="BK196" s="177">
        <f>ROUND(I196*H196,2)</f>
        <v>0</v>
      </c>
      <c r="BL196" s="19" t="s">
        <v>136</v>
      </c>
      <c r="BM196" s="176" t="s">
        <v>715</v>
      </c>
    </row>
    <row r="197" s="2" customFormat="1">
      <c r="A197" s="38"/>
      <c r="B197" s="39"/>
      <c r="C197" s="38"/>
      <c r="D197" s="178" t="s">
        <v>132</v>
      </c>
      <c r="E197" s="38"/>
      <c r="F197" s="179" t="s">
        <v>714</v>
      </c>
      <c r="G197" s="38"/>
      <c r="H197" s="38"/>
      <c r="I197" s="180"/>
      <c r="J197" s="38"/>
      <c r="K197" s="38"/>
      <c r="L197" s="39"/>
      <c r="M197" s="181"/>
      <c r="N197" s="182"/>
      <c r="O197" s="72"/>
      <c r="P197" s="72"/>
      <c r="Q197" s="72"/>
      <c r="R197" s="72"/>
      <c r="S197" s="72"/>
      <c r="T197" s="73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9" t="s">
        <v>132</v>
      </c>
      <c r="AU197" s="19" t="s">
        <v>83</v>
      </c>
    </row>
    <row r="198" s="14" customFormat="1">
      <c r="A198" s="14"/>
      <c r="B198" s="190"/>
      <c r="C198" s="14"/>
      <c r="D198" s="178" t="s">
        <v>133</v>
      </c>
      <c r="E198" s="191" t="s">
        <v>3</v>
      </c>
      <c r="F198" s="192" t="s">
        <v>716</v>
      </c>
      <c r="G198" s="14"/>
      <c r="H198" s="193">
        <v>3.0600000000000001</v>
      </c>
      <c r="I198" s="194"/>
      <c r="J198" s="14"/>
      <c r="K198" s="14"/>
      <c r="L198" s="190"/>
      <c r="M198" s="195"/>
      <c r="N198" s="196"/>
      <c r="O198" s="196"/>
      <c r="P198" s="196"/>
      <c r="Q198" s="196"/>
      <c r="R198" s="196"/>
      <c r="S198" s="196"/>
      <c r="T198" s="197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191" t="s">
        <v>133</v>
      </c>
      <c r="AU198" s="191" t="s">
        <v>83</v>
      </c>
      <c r="AV198" s="14" t="s">
        <v>83</v>
      </c>
      <c r="AW198" s="14" t="s">
        <v>34</v>
      </c>
      <c r="AX198" s="14" t="s">
        <v>73</v>
      </c>
      <c r="AY198" s="191" t="s">
        <v>122</v>
      </c>
    </row>
    <row r="199" s="15" customFormat="1">
      <c r="A199" s="15"/>
      <c r="B199" s="198"/>
      <c r="C199" s="15"/>
      <c r="D199" s="178" t="s">
        <v>133</v>
      </c>
      <c r="E199" s="199" t="s">
        <v>3</v>
      </c>
      <c r="F199" s="200" t="s">
        <v>135</v>
      </c>
      <c r="G199" s="15"/>
      <c r="H199" s="201">
        <v>3.0600000000000001</v>
      </c>
      <c r="I199" s="202"/>
      <c r="J199" s="15"/>
      <c r="K199" s="15"/>
      <c r="L199" s="198"/>
      <c r="M199" s="203"/>
      <c r="N199" s="204"/>
      <c r="O199" s="204"/>
      <c r="P199" s="204"/>
      <c r="Q199" s="204"/>
      <c r="R199" s="204"/>
      <c r="S199" s="204"/>
      <c r="T199" s="20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199" t="s">
        <v>133</v>
      </c>
      <c r="AU199" s="199" t="s">
        <v>83</v>
      </c>
      <c r="AV199" s="15" t="s">
        <v>136</v>
      </c>
      <c r="AW199" s="15" t="s">
        <v>34</v>
      </c>
      <c r="AX199" s="15" t="s">
        <v>81</v>
      </c>
      <c r="AY199" s="199" t="s">
        <v>122</v>
      </c>
    </row>
    <row r="200" s="2" customFormat="1" ht="14.4" customHeight="1">
      <c r="A200" s="38"/>
      <c r="B200" s="164"/>
      <c r="C200" s="209" t="s">
        <v>350</v>
      </c>
      <c r="D200" s="209" t="s">
        <v>304</v>
      </c>
      <c r="E200" s="210" t="s">
        <v>717</v>
      </c>
      <c r="F200" s="211" t="s">
        <v>718</v>
      </c>
      <c r="G200" s="212" t="s">
        <v>337</v>
      </c>
      <c r="H200" s="213">
        <v>1.02</v>
      </c>
      <c r="I200" s="214"/>
      <c r="J200" s="215">
        <f>ROUND(I200*H200,2)</f>
        <v>0</v>
      </c>
      <c r="K200" s="211" t="s">
        <v>3</v>
      </c>
      <c r="L200" s="216"/>
      <c r="M200" s="217" t="s">
        <v>3</v>
      </c>
      <c r="N200" s="218" t="s">
        <v>44</v>
      </c>
      <c r="O200" s="72"/>
      <c r="P200" s="174">
        <f>O200*H200</f>
        <v>0</v>
      </c>
      <c r="Q200" s="174">
        <v>0.75</v>
      </c>
      <c r="R200" s="174">
        <f>Q200*H200</f>
        <v>0.76500000000000001</v>
      </c>
      <c r="S200" s="174">
        <v>0</v>
      </c>
      <c r="T200" s="175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176" t="s">
        <v>165</v>
      </c>
      <c r="AT200" s="176" t="s">
        <v>304</v>
      </c>
      <c r="AU200" s="176" t="s">
        <v>83</v>
      </c>
      <c r="AY200" s="19" t="s">
        <v>122</v>
      </c>
      <c r="BE200" s="177">
        <f>IF(N200="základní",J200,0)</f>
        <v>0</v>
      </c>
      <c r="BF200" s="177">
        <f>IF(N200="snížená",J200,0)</f>
        <v>0</v>
      </c>
      <c r="BG200" s="177">
        <f>IF(N200="zákl. přenesená",J200,0)</f>
        <v>0</v>
      </c>
      <c r="BH200" s="177">
        <f>IF(N200="sníž. přenesená",J200,0)</f>
        <v>0</v>
      </c>
      <c r="BI200" s="177">
        <f>IF(N200="nulová",J200,0)</f>
        <v>0</v>
      </c>
      <c r="BJ200" s="19" t="s">
        <v>81</v>
      </c>
      <c r="BK200" s="177">
        <f>ROUND(I200*H200,2)</f>
        <v>0</v>
      </c>
      <c r="BL200" s="19" t="s">
        <v>136</v>
      </c>
      <c r="BM200" s="176" t="s">
        <v>719</v>
      </c>
    </row>
    <row r="201" s="2" customFormat="1">
      <c r="A201" s="38"/>
      <c r="B201" s="39"/>
      <c r="C201" s="38"/>
      <c r="D201" s="178" t="s">
        <v>132</v>
      </c>
      <c r="E201" s="38"/>
      <c r="F201" s="179" t="s">
        <v>720</v>
      </c>
      <c r="G201" s="38"/>
      <c r="H201" s="38"/>
      <c r="I201" s="180"/>
      <c r="J201" s="38"/>
      <c r="K201" s="38"/>
      <c r="L201" s="39"/>
      <c r="M201" s="181"/>
      <c r="N201" s="182"/>
      <c r="O201" s="72"/>
      <c r="P201" s="72"/>
      <c r="Q201" s="72"/>
      <c r="R201" s="72"/>
      <c r="S201" s="72"/>
      <c r="T201" s="73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9" t="s">
        <v>132</v>
      </c>
      <c r="AU201" s="19" t="s">
        <v>83</v>
      </c>
    </row>
    <row r="202" s="14" customFormat="1">
      <c r="A202" s="14"/>
      <c r="B202" s="190"/>
      <c r="C202" s="14"/>
      <c r="D202" s="178" t="s">
        <v>133</v>
      </c>
      <c r="E202" s="191" t="s">
        <v>3</v>
      </c>
      <c r="F202" s="192" t="s">
        <v>721</v>
      </c>
      <c r="G202" s="14"/>
      <c r="H202" s="193">
        <v>1.02</v>
      </c>
      <c r="I202" s="194"/>
      <c r="J202" s="14"/>
      <c r="K202" s="14"/>
      <c r="L202" s="190"/>
      <c r="M202" s="195"/>
      <c r="N202" s="196"/>
      <c r="O202" s="196"/>
      <c r="P202" s="196"/>
      <c r="Q202" s="196"/>
      <c r="R202" s="196"/>
      <c r="S202" s="196"/>
      <c r="T202" s="197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191" t="s">
        <v>133</v>
      </c>
      <c r="AU202" s="191" t="s">
        <v>83</v>
      </c>
      <c r="AV202" s="14" t="s">
        <v>83</v>
      </c>
      <c r="AW202" s="14" t="s">
        <v>34</v>
      </c>
      <c r="AX202" s="14" t="s">
        <v>73</v>
      </c>
      <c r="AY202" s="191" t="s">
        <v>122</v>
      </c>
    </row>
    <row r="203" s="15" customFormat="1">
      <c r="A203" s="15"/>
      <c r="B203" s="198"/>
      <c r="C203" s="15"/>
      <c r="D203" s="178" t="s">
        <v>133</v>
      </c>
      <c r="E203" s="199" t="s">
        <v>3</v>
      </c>
      <c r="F203" s="200" t="s">
        <v>135</v>
      </c>
      <c r="G203" s="15"/>
      <c r="H203" s="201">
        <v>1.02</v>
      </c>
      <c r="I203" s="202"/>
      <c r="J203" s="15"/>
      <c r="K203" s="15"/>
      <c r="L203" s="198"/>
      <c r="M203" s="203"/>
      <c r="N203" s="204"/>
      <c r="O203" s="204"/>
      <c r="P203" s="204"/>
      <c r="Q203" s="204"/>
      <c r="R203" s="204"/>
      <c r="S203" s="204"/>
      <c r="T203" s="20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199" t="s">
        <v>133</v>
      </c>
      <c r="AU203" s="199" t="s">
        <v>83</v>
      </c>
      <c r="AV203" s="15" t="s">
        <v>136</v>
      </c>
      <c r="AW203" s="15" t="s">
        <v>34</v>
      </c>
      <c r="AX203" s="15" t="s">
        <v>81</v>
      </c>
      <c r="AY203" s="199" t="s">
        <v>122</v>
      </c>
    </row>
    <row r="204" s="2" customFormat="1" ht="14.4" customHeight="1">
      <c r="A204" s="38"/>
      <c r="B204" s="164"/>
      <c r="C204" s="209" t="s">
        <v>354</v>
      </c>
      <c r="D204" s="209" t="s">
        <v>304</v>
      </c>
      <c r="E204" s="210" t="s">
        <v>722</v>
      </c>
      <c r="F204" s="211" t="s">
        <v>723</v>
      </c>
      <c r="G204" s="212" t="s">
        <v>337</v>
      </c>
      <c r="H204" s="213">
        <v>2.04</v>
      </c>
      <c r="I204" s="214"/>
      <c r="J204" s="215">
        <f>ROUND(I204*H204,2)</f>
        <v>0</v>
      </c>
      <c r="K204" s="211" t="s">
        <v>129</v>
      </c>
      <c r="L204" s="216"/>
      <c r="M204" s="217" t="s">
        <v>3</v>
      </c>
      <c r="N204" s="218" t="s">
        <v>44</v>
      </c>
      <c r="O204" s="72"/>
      <c r="P204" s="174">
        <f>O204*H204</f>
        <v>0</v>
      </c>
      <c r="Q204" s="174">
        <v>0.050999999999999997</v>
      </c>
      <c r="R204" s="174">
        <f>Q204*H204</f>
        <v>0.10403999999999999</v>
      </c>
      <c r="S204" s="174">
        <v>0</v>
      </c>
      <c r="T204" s="175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176" t="s">
        <v>165</v>
      </c>
      <c r="AT204" s="176" t="s">
        <v>304</v>
      </c>
      <c r="AU204" s="176" t="s">
        <v>83</v>
      </c>
      <c r="AY204" s="19" t="s">
        <v>122</v>
      </c>
      <c r="BE204" s="177">
        <f>IF(N204="základní",J204,0)</f>
        <v>0</v>
      </c>
      <c r="BF204" s="177">
        <f>IF(N204="snížená",J204,0)</f>
        <v>0</v>
      </c>
      <c r="BG204" s="177">
        <f>IF(N204="zákl. přenesená",J204,0)</f>
        <v>0</v>
      </c>
      <c r="BH204" s="177">
        <f>IF(N204="sníž. přenesená",J204,0)</f>
        <v>0</v>
      </c>
      <c r="BI204" s="177">
        <f>IF(N204="nulová",J204,0)</f>
        <v>0</v>
      </c>
      <c r="BJ204" s="19" t="s">
        <v>81</v>
      </c>
      <c r="BK204" s="177">
        <f>ROUND(I204*H204,2)</f>
        <v>0</v>
      </c>
      <c r="BL204" s="19" t="s">
        <v>136</v>
      </c>
      <c r="BM204" s="176" t="s">
        <v>724</v>
      </c>
    </row>
    <row r="205" s="2" customFormat="1">
      <c r="A205" s="38"/>
      <c r="B205" s="39"/>
      <c r="C205" s="38"/>
      <c r="D205" s="178" t="s">
        <v>132</v>
      </c>
      <c r="E205" s="38"/>
      <c r="F205" s="179" t="s">
        <v>723</v>
      </c>
      <c r="G205" s="38"/>
      <c r="H205" s="38"/>
      <c r="I205" s="180"/>
      <c r="J205" s="38"/>
      <c r="K205" s="38"/>
      <c r="L205" s="39"/>
      <c r="M205" s="181"/>
      <c r="N205" s="182"/>
      <c r="O205" s="72"/>
      <c r="P205" s="72"/>
      <c r="Q205" s="72"/>
      <c r="R205" s="72"/>
      <c r="S205" s="72"/>
      <c r="T205" s="73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9" t="s">
        <v>132</v>
      </c>
      <c r="AU205" s="19" t="s">
        <v>83</v>
      </c>
    </row>
    <row r="206" s="14" customFormat="1">
      <c r="A206" s="14"/>
      <c r="B206" s="190"/>
      <c r="C206" s="14"/>
      <c r="D206" s="178" t="s">
        <v>133</v>
      </c>
      <c r="E206" s="191" t="s">
        <v>3</v>
      </c>
      <c r="F206" s="192" t="s">
        <v>708</v>
      </c>
      <c r="G206" s="14"/>
      <c r="H206" s="193">
        <v>2.04</v>
      </c>
      <c r="I206" s="194"/>
      <c r="J206" s="14"/>
      <c r="K206" s="14"/>
      <c r="L206" s="190"/>
      <c r="M206" s="195"/>
      <c r="N206" s="196"/>
      <c r="O206" s="196"/>
      <c r="P206" s="196"/>
      <c r="Q206" s="196"/>
      <c r="R206" s="196"/>
      <c r="S206" s="196"/>
      <c r="T206" s="197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191" t="s">
        <v>133</v>
      </c>
      <c r="AU206" s="191" t="s">
        <v>83</v>
      </c>
      <c r="AV206" s="14" t="s">
        <v>83</v>
      </c>
      <c r="AW206" s="14" t="s">
        <v>34</v>
      </c>
      <c r="AX206" s="14" t="s">
        <v>73</v>
      </c>
      <c r="AY206" s="191" t="s">
        <v>122</v>
      </c>
    </row>
    <row r="207" s="15" customFormat="1">
      <c r="A207" s="15"/>
      <c r="B207" s="198"/>
      <c r="C207" s="15"/>
      <c r="D207" s="178" t="s">
        <v>133</v>
      </c>
      <c r="E207" s="199" t="s">
        <v>3</v>
      </c>
      <c r="F207" s="200" t="s">
        <v>135</v>
      </c>
      <c r="G207" s="15"/>
      <c r="H207" s="201">
        <v>2.04</v>
      </c>
      <c r="I207" s="202"/>
      <c r="J207" s="15"/>
      <c r="K207" s="15"/>
      <c r="L207" s="198"/>
      <c r="M207" s="203"/>
      <c r="N207" s="204"/>
      <c r="O207" s="204"/>
      <c r="P207" s="204"/>
      <c r="Q207" s="204"/>
      <c r="R207" s="204"/>
      <c r="S207" s="204"/>
      <c r="T207" s="20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199" t="s">
        <v>133</v>
      </c>
      <c r="AU207" s="199" t="s">
        <v>83</v>
      </c>
      <c r="AV207" s="15" t="s">
        <v>136</v>
      </c>
      <c r="AW207" s="15" t="s">
        <v>34</v>
      </c>
      <c r="AX207" s="15" t="s">
        <v>81</v>
      </c>
      <c r="AY207" s="199" t="s">
        <v>122</v>
      </c>
    </row>
    <row r="208" s="12" customFormat="1" ht="22.8" customHeight="1">
      <c r="A208" s="12"/>
      <c r="B208" s="151"/>
      <c r="C208" s="12"/>
      <c r="D208" s="152" t="s">
        <v>72</v>
      </c>
      <c r="E208" s="162" t="s">
        <v>136</v>
      </c>
      <c r="F208" s="162" t="s">
        <v>396</v>
      </c>
      <c r="G208" s="12"/>
      <c r="H208" s="12"/>
      <c r="I208" s="154"/>
      <c r="J208" s="163">
        <f>BK208</f>
        <v>0</v>
      </c>
      <c r="K208" s="12"/>
      <c r="L208" s="151"/>
      <c r="M208" s="156"/>
      <c r="N208" s="157"/>
      <c r="O208" s="157"/>
      <c r="P208" s="158">
        <f>SUM(P209:P238)</f>
        <v>0</v>
      </c>
      <c r="Q208" s="157"/>
      <c r="R208" s="158">
        <f>SUM(R209:R238)</f>
        <v>0</v>
      </c>
      <c r="S208" s="157"/>
      <c r="T208" s="159">
        <f>SUM(T209:T238)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152" t="s">
        <v>81</v>
      </c>
      <c r="AT208" s="160" t="s">
        <v>72</v>
      </c>
      <c r="AU208" s="160" t="s">
        <v>81</v>
      </c>
      <c r="AY208" s="152" t="s">
        <v>122</v>
      </c>
      <c r="BK208" s="161">
        <f>SUM(BK209:BK238)</f>
        <v>0</v>
      </c>
    </row>
    <row r="209" s="2" customFormat="1" ht="14.4" customHeight="1">
      <c r="A209" s="38"/>
      <c r="B209" s="164"/>
      <c r="C209" s="165" t="s">
        <v>359</v>
      </c>
      <c r="D209" s="165" t="s">
        <v>125</v>
      </c>
      <c r="E209" s="166" t="s">
        <v>725</v>
      </c>
      <c r="F209" s="167" t="s">
        <v>726</v>
      </c>
      <c r="G209" s="168" t="s">
        <v>234</v>
      </c>
      <c r="H209" s="169">
        <v>55.164999999999999</v>
      </c>
      <c r="I209" s="170"/>
      <c r="J209" s="171">
        <f>ROUND(I209*H209,2)</f>
        <v>0</v>
      </c>
      <c r="K209" s="167" t="s">
        <v>129</v>
      </c>
      <c r="L209" s="39"/>
      <c r="M209" s="172" t="s">
        <v>3</v>
      </c>
      <c r="N209" s="173" t="s">
        <v>44</v>
      </c>
      <c r="O209" s="72"/>
      <c r="P209" s="174">
        <f>O209*H209</f>
        <v>0</v>
      </c>
      <c r="Q209" s="174">
        <v>0</v>
      </c>
      <c r="R209" s="174">
        <f>Q209*H209</f>
        <v>0</v>
      </c>
      <c r="S209" s="174">
        <v>0</v>
      </c>
      <c r="T209" s="175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176" t="s">
        <v>136</v>
      </c>
      <c r="AT209" s="176" t="s">
        <v>125</v>
      </c>
      <c r="AU209" s="176" t="s">
        <v>83</v>
      </c>
      <c r="AY209" s="19" t="s">
        <v>122</v>
      </c>
      <c r="BE209" s="177">
        <f>IF(N209="základní",J209,0)</f>
        <v>0</v>
      </c>
      <c r="BF209" s="177">
        <f>IF(N209="snížená",J209,0)</f>
        <v>0</v>
      </c>
      <c r="BG209" s="177">
        <f>IF(N209="zákl. přenesená",J209,0)</f>
        <v>0</v>
      </c>
      <c r="BH209" s="177">
        <f>IF(N209="sníž. přenesená",J209,0)</f>
        <v>0</v>
      </c>
      <c r="BI209" s="177">
        <f>IF(N209="nulová",J209,0)</f>
        <v>0</v>
      </c>
      <c r="BJ209" s="19" t="s">
        <v>81</v>
      </c>
      <c r="BK209" s="177">
        <f>ROUND(I209*H209,2)</f>
        <v>0</v>
      </c>
      <c r="BL209" s="19" t="s">
        <v>136</v>
      </c>
      <c r="BM209" s="176" t="s">
        <v>727</v>
      </c>
    </row>
    <row r="210" s="2" customFormat="1">
      <c r="A210" s="38"/>
      <c r="B210" s="39"/>
      <c r="C210" s="38"/>
      <c r="D210" s="178" t="s">
        <v>132</v>
      </c>
      <c r="E210" s="38"/>
      <c r="F210" s="179" t="s">
        <v>728</v>
      </c>
      <c r="G210" s="38"/>
      <c r="H210" s="38"/>
      <c r="I210" s="180"/>
      <c r="J210" s="38"/>
      <c r="K210" s="38"/>
      <c r="L210" s="39"/>
      <c r="M210" s="181"/>
      <c r="N210" s="182"/>
      <c r="O210" s="72"/>
      <c r="P210" s="72"/>
      <c r="Q210" s="72"/>
      <c r="R210" s="72"/>
      <c r="S210" s="72"/>
      <c r="T210" s="73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9" t="s">
        <v>132</v>
      </c>
      <c r="AU210" s="19" t="s">
        <v>83</v>
      </c>
    </row>
    <row r="211" s="13" customFormat="1">
      <c r="A211" s="13"/>
      <c r="B211" s="183"/>
      <c r="C211" s="13"/>
      <c r="D211" s="178" t="s">
        <v>133</v>
      </c>
      <c r="E211" s="184" t="s">
        <v>3</v>
      </c>
      <c r="F211" s="185" t="s">
        <v>729</v>
      </c>
      <c r="G211" s="13"/>
      <c r="H211" s="184" t="s">
        <v>3</v>
      </c>
      <c r="I211" s="186"/>
      <c r="J211" s="13"/>
      <c r="K211" s="13"/>
      <c r="L211" s="183"/>
      <c r="M211" s="187"/>
      <c r="N211" s="188"/>
      <c r="O211" s="188"/>
      <c r="P211" s="188"/>
      <c r="Q211" s="188"/>
      <c r="R211" s="188"/>
      <c r="S211" s="188"/>
      <c r="T211" s="18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84" t="s">
        <v>133</v>
      </c>
      <c r="AU211" s="184" t="s">
        <v>83</v>
      </c>
      <c r="AV211" s="13" t="s">
        <v>81</v>
      </c>
      <c r="AW211" s="13" t="s">
        <v>34</v>
      </c>
      <c r="AX211" s="13" t="s">
        <v>73</v>
      </c>
      <c r="AY211" s="184" t="s">
        <v>122</v>
      </c>
    </row>
    <row r="212" s="13" customFormat="1">
      <c r="A212" s="13"/>
      <c r="B212" s="183"/>
      <c r="C212" s="13"/>
      <c r="D212" s="178" t="s">
        <v>133</v>
      </c>
      <c r="E212" s="184" t="s">
        <v>3</v>
      </c>
      <c r="F212" s="185" t="s">
        <v>730</v>
      </c>
      <c r="G212" s="13"/>
      <c r="H212" s="184" t="s">
        <v>3</v>
      </c>
      <c r="I212" s="186"/>
      <c r="J212" s="13"/>
      <c r="K212" s="13"/>
      <c r="L212" s="183"/>
      <c r="M212" s="187"/>
      <c r="N212" s="188"/>
      <c r="O212" s="188"/>
      <c r="P212" s="188"/>
      <c r="Q212" s="188"/>
      <c r="R212" s="188"/>
      <c r="S212" s="188"/>
      <c r="T212" s="18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84" t="s">
        <v>133</v>
      </c>
      <c r="AU212" s="184" t="s">
        <v>83</v>
      </c>
      <c r="AV212" s="13" t="s">
        <v>81</v>
      </c>
      <c r="AW212" s="13" t="s">
        <v>34</v>
      </c>
      <c r="AX212" s="13" t="s">
        <v>73</v>
      </c>
      <c r="AY212" s="184" t="s">
        <v>122</v>
      </c>
    </row>
    <row r="213" s="14" customFormat="1">
      <c r="A213" s="14"/>
      <c r="B213" s="190"/>
      <c r="C213" s="14"/>
      <c r="D213" s="178" t="s">
        <v>133</v>
      </c>
      <c r="E213" s="191" t="s">
        <v>3</v>
      </c>
      <c r="F213" s="192" t="s">
        <v>482</v>
      </c>
      <c r="G213" s="14"/>
      <c r="H213" s="193">
        <v>46</v>
      </c>
      <c r="I213" s="194"/>
      <c r="J213" s="14"/>
      <c r="K213" s="14"/>
      <c r="L213" s="190"/>
      <c r="M213" s="195"/>
      <c r="N213" s="196"/>
      <c r="O213" s="196"/>
      <c r="P213" s="196"/>
      <c r="Q213" s="196"/>
      <c r="R213" s="196"/>
      <c r="S213" s="196"/>
      <c r="T213" s="197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191" t="s">
        <v>133</v>
      </c>
      <c r="AU213" s="191" t="s">
        <v>83</v>
      </c>
      <c r="AV213" s="14" t="s">
        <v>83</v>
      </c>
      <c r="AW213" s="14" t="s">
        <v>34</v>
      </c>
      <c r="AX213" s="14" t="s">
        <v>73</v>
      </c>
      <c r="AY213" s="191" t="s">
        <v>122</v>
      </c>
    </row>
    <row r="214" s="13" customFormat="1">
      <c r="A214" s="13"/>
      <c r="B214" s="183"/>
      <c r="C214" s="13"/>
      <c r="D214" s="178" t="s">
        <v>133</v>
      </c>
      <c r="E214" s="184" t="s">
        <v>3</v>
      </c>
      <c r="F214" s="185" t="s">
        <v>731</v>
      </c>
      <c r="G214" s="13"/>
      <c r="H214" s="184" t="s">
        <v>3</v>
      </c>
      <c r="I214" s="186"/>
      <c r="J214" s="13"/>
      <c r="K214" s="13"/>
      <c r="L214" s="183"/>
      <c r="M214" s="187"/>
      <c r="N214" s="188"/>
      <c r="O214" s="188"/>
      <c r="P214" s="188"/>
      <c r="Q214" s="188"/>
      <c r="R214" s="188"/>
      <c r="S214" s="188"/>
      <c r="T214" s="18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184" t="s">
        <v>133</v>
      </c>
      <c r="AU214" s="184" t="s">
        <v>83</v>
      </c>
      <c r="AV214" s="13" t="s">
        <v>81</v>
      </c>
      <c r="AW214" s="13" t="s">
        <v>34</v>
      </c>
      <c r="AX214" s="13" t="s">
        <v>73</v>
      </c>
      <c r="AY214" s="184" t="s">
        <v>122</v>
      </c>
    </row>
    <row r="215" s="14" customFormat="1">
      <c r="A215" s="14"/>
      <c r="B215" s="190"/>
      <c r="C215" s="14"/>
      <c r="D215" s="178" t="s">
        <v>133</v>
      </c>
      <c r="E215" s="191" t="s">
        <v>3</v>
      </c>
      <c r="F215" s="192" t="s">
        <v>732</v>
      </c>
      <c r="G215" s="14"/>
      <c r="H215" s="193">
        <v>8.3800000000000008</v>
      </c>
      <c r="I215" s="194"/>
      <c r="J215" s="14"/>
      <c r="K215" s="14"/>
      <c r="L215" s="190"/>
      <c r="M215" s="195"/>
      <c r="N215" s="196"/>
      <c r="O215" s="196"/>
      <c r="P215" s="196"/>
      <c r="Q215" s="196"/>
      <c r="R215" s="196"/>
      <c r="S215" s="196"/>
      <c r="T215" s="197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191" t="s">
        <v>133</v>
      </c>
      <c r="AU215" s="191" t="s">
        <v>83</v>
      </c>
      <c r="AV215" s="14" t="s">
        <v>83</v>
      </c>
      <c r="AW215" s="14" t="s">
        <v>34</v>
      </c>
      <c r="AX215" s="14" t="s">
        <v>73</v>
      </c>
      <c r="AY215" s="191" t="s">
        <v>122</v>
      </c>
    </row>
    <row r="216" s="13" customFormat="1">
      <c r="A216" s="13"/>
      <c r="B216" s="183"/>
      <c r="C216" s="13"/>
      <c r="D216" s="178" t="s">
        <v>133</v>
      </c>
      <c r="E216" s="184" t="s">
        <v>3</v>
      </c>
      <c r="F216" s="185" t="s">
        <v>688</v>
      </c>
      <c r="G216" s="13"/>
      <c r="H216" s="184" t="s">
        <v>3</v>
      </c>
      <c r="I216" s="186"/>
      <c r="J216" s="13"/>
      <c r="K216" s="13"/>
      <c r="L216" s="183"/>
      <c r="M216" s="187"/>
      <c r="N216" s="188"/>
      <c r="O216" s="188"/>
      <c r="P216" s="188"/>
      <c r="Q216" s="188"/>
      <c r="R216" s="188"/>
      <c r="S216" s="188"/>
      <c r="T216" s="18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84" t="s">
        <v>133</v>
      </c>
      <c r="AU216" s="184" t="s">
        <v>83</v>
      </c>
      <c r="AV216" s="13" t="s">
        <v>81</v>
      </c>
      <c r="AW216" s="13" t="s">
        <v>34</v>
      </c>
      <c r="AX216" s="13" t="s">
        <v>73</v>
      </c>
      <c r="AY216" s="184" t="s">
        <v>122</v>
      </c>
    </row>
    <row r="217" s="14" customFormat="1">
      <c r="A217" s="14"/>
      <c r="B217" s="190"/>
      <c r="C217" s="14"/>
      <c r="D217" s="178" t="s">
        <v>133</v>
      </c>
      <c r="E217" s="191" t="s">
        <v>3</v>
      </c>
      <c r="F217" s="192" t="s">
        <v>733</v>
      </c>
      <c r="G217" s="14"/>
      <c r="H217" s="193">
        <v>0.78500000000000003</v>
      </c>
      <c r="I217" s="194"/>
      <c r="J217" s="14"/>
      <c r="K217" s="14"/>
      <c r="L217" s="190"/>
      <c r="M217" s="195"/>
      <c r="N217" s="196"/>
      <c r="O217" s="196"/>
      <c r="P217" s="196"/>
      <c r="Q217" s="196"/>
      <c r="R217" s="196"/>
      <c r="S217" s="196"/>
      <c r="T217" s="197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191" t="s">
        <v>133</v>
      </c>
      <c r="AU217" s="191" t="s">
        <v>83</v>
      </c>
      <c r="AV217" s="14" t="s">
        <v>83</v>
      </c>
      <c r="AW217" s="14" t="s">
        <v>34</v>
      </c>
      <c r="AX217" s="14" t="s">
        <v>73</v>
      </c>
      <c r="AY217" s="191" t="s">
        <v>122</v>
      </c>
    </row>
    <row r="218" s="15" customFormat="1">
      <c r="A218" s="15"/>
      <c r="B218" s="198"/>
      <c r="C218" s="15"/>
      <c r="D218" s="178" t="s">
        <v>133</v>
      </c>
      <c r="E218" s="199" t="s">
        <v>3</v>
      </c>
      <c r="F218" s="200" t="s">
        <v>135</v>
      </c>
      <c r="G218" s="15"/>
      <c r="H218" s="201">
        <v>55.164999999999999</v>
      </c>
      <c r="I218" s="202"/>
      <c r="J218" s="15"/>
      <c r="K218" s="15"/>
      <c r="L218" s="198"/>
      <c r="M218" s="203"/>
      <c r="N218" s="204"/>
      <c r="O218" s="204"/>
      <c r="P218" s="204"/>
      <c r="Q218" s="204"/>
      <c r="R218" s="204"/>
      <c r="S218" s="204"/>
      <c r="T218" s="20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199" t="s">
        <v>133</v>
      </c>
      <c r="AU218" s="199" t="s">
        <v>83</v>
      </c>
      <c r="AV218" s="15" t="s">
        <v>136</v>
      </c>
      <c r="AW218" s="15" t="s">
        <v>34</v>
      </c>
      <c r="AX218" s="15" t="s">
        <v>81</v>
      </c>
      <c r="AY218" s="199" t="s">
        <v>122</v>
      </c>
    </row>
    <row r="219" s="2" customFormat="1" ht="14.4" customHeight="1">
      <c r="A219" s="38"/>
      <c r="B219" s="164"/>
      <c r="C219" s="165" t="s">
        <v>365</v>
      </c>
      <c r="D219" s="165" t="s">
        <v>125</v>
      </c>
      <c r="E219" s="166" t="s">
        <v>734</v>
      </c>
      <c r="F219" s="167" t="s">
        <v>735</v>
      </c>
      <c r="G219" s="168" t="s">
        <v>234</v>
      </c>
      <c r="H219" s="169">
        <v>3.5640000000000001</v>
      </c>
      <c r="I219" s="170"/>
      <c r="J219" s="171">
        <f>ROUND(I219*H219,2)</f>
        <v>0</v>
      </c>
      <c r="K219" s="167" t="s">
        <v>129</v>
      </c>
      <c r="L219" s="39"/>
      <c r="M219" s="172" t="s">
        <v>3</v>
      </c>
      <c r="N219" s="173" t="s">
        <v>44</v>
      </c>
      <c r="O219" s="72"/>
      <c r="P219" s="174">
        <f>O219*H219</f>
        <v>0</v>
      </c>
      <c r="Q219" s="174">
        <v>0</v>
      </c>
      <c r="R219" s="174">
        <f>Q219*H219</f>
        <v>0</v>
      </c>
      <c r="S219" s="174">
        <v>0</v>
      </c>
      <c r="T219" s="175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176" t="s">
        <v>136</v>
      </c>
      <c r="AT219" s="176" t="s">
        <v>125</v>
      </c>
      <c r="AU219" s="176" t="s">
        <v>83</v>
      </c>
      <c r="AY219" s="19" t="s">
        <v>122</v>
      </c>
      <c r="BE219" s="177">
        <f>IF(N219="základní",J219,0)</f>
        <v>0</v>
      </c>
      <c r="BF219" s="177">
        <f>IF(N219="snížená",J219,0)</f>
        <v>0</v>
      </c>
      <c r="BG219" s="177">
        <f>IF(N219="zákl. přenesená",J219,0)</f>
        <v>0</v>
      </c>
      <c r="BH219" s="177">
        <f>IF(N219="sníž. přenesená",J219,0)</f>
        <v>0</v>
      </c>
      <c r="BI219" s="177">
        <f>IF(N219="nulová",J219,0)</f>
        <v>0</v>
      </c>
      <c r="BJ219" s="19" t="s">
        <v>81</v>
      </c>
      <c r="BK219" s="177">
        <f>ROUND(I219*H219,2)</f>
        <v>0</v>
      </c>
      <c r="BL219" s="19" t="s">
        <v>136</v>
      </c>
      <c r="BM219" s="176" t="s">
        <v>736</v>
      </c>
    </row>
    <row r="220" s="2" customFormat="1">
      <c r="A220" s="38"/>
      <c r="B220" s="39"/>
      <c r="C220" s="38"/>
      <c r="D220" s="178" t="s">
        <v>132</v>
      </c>
      <c r="E220" s="38"/>
      <c r="F220" s="179" t="s">
        <v>737</v>
      </c>
      <c r="G220" s="38"/>
      <c r="H220" s="38"/>
      <c r="I220" s="180"/>
      <c r="J220" s="38"/>
      <c r="K220" s="38"/>
      <c r="L220" s="39"/>
      <c r="M220" s="181"/>
      <c r="N220" s="182"/>
      <c r="O220" s="72"/>
      <c r="P220" s="72"/>
      <c r="Q220" s="72"/>
      <c r="R220" s="72"/>
      <c r="S220" s="72"/>
      <c r="T220" s="73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9" t="s">
        <v>132</v>
      </c>
      <c r="AU220" s="19" t="s">
        <v>83</v>
      </c>
    </row>
    <row r="221" s="13" customFormat="1">
      <c r="A221" s="13"/>
      <c r="B221" s="183"/>
      <c r="C221" s="13"/>
      <c r="D221" s="178" t="s">
        <v>133</v>
      </c>
      <c r="E221" s="184" t="s">
        <v>3</v>
      </c>
      <c r="F221" s="185" t="s">
        <v>634</v>
      </c>
      <c r="G221" s="13"/>
      <c r="H221" s="184" t="s">
        <v>3</v>
      </c>
      <c r="I221" s="186"/>
      <c r="J221" s="13"/>
      <c r="K221" s="13"/>
      <c r="L221" s="183"/>
      <c r="M221" s="187"/>
      <c r="N221" s="188"/>
      <c r="O221" s="188"/>
      <c r="P221" s="188"/>
      <c r="Q221" s="188"/>
      <c r="R221" s="188"/>
      <c r="S221" s="188"/>
      <c r="T221" s="18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84" t="s">
        <v>133</v>
      </c>
      <c r="AU221" s="184" t="s">
        <v>83</v>
      </c>
      <c r="AV221" s="13" t="s">
        <v>81</v>
      </c>
      <c r="AW221" s="13" t="s">
        <v>34</v>
      </c>
      <c r="AX221" s="13" t="s">
        <v>73</v>
      </c>
      <c r="AY221" s="184" t="s">
        <v>122</v>
      </c>
    </row>
    <row r="222" s="13" customFormat="1">
      <c r="A222" s="13"/>
      <c r="B222" s="183"/>
      <c r="C222" s="13"/>
      <c r="D222" s="178" t="s">
        <v>133</v>
      </c>
      <c r="E222" s="184" t="s">
        <v>3</v>
      </c>
      <c r="F222" s="185" t="s">
        <v>738</v>
      </c>
      <c r="G222" s="13"/>
      <c r="H222" s="184" t="s">
        <v>3</v>
      </c>
      <c r="I222" s="186"/>
      <c r="J222" s="13"/>
      <c r="K222" s="13"/>
      <c r="L222" s="183"/>
      <c r="M222" s="187"/>
      <c r="N222" s="188"/>
      <c r="O222" s="188"/>
      <c r="P222" s="188"/>
      <c r="Q222" s="188"/>
      <c r="R222" s="188"/>
      <c r="S222" s="188"/>
      <c r="T222" s="18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84" t="s">
        <v>133</v>
      </c>
      <c r="AU222" s="184" t="s">
        <v>83</v>
      </c>
      <c r="AV222" s="13" t="s">
        <v>81</v>
      </c>
      <c r="AW222" s="13" t="s">
        <v>34</v>
      </c>
      <c r="AX222" s="13" t="s">
        <v>73</v>
      </c>
      <c r="AY222" s="184" t="s">
        <v>122</v>
      </c>
    </row>
    <row r="223" s="14" customFormat="1">
      <c r="A223" s="14"/>
      <c r="B223" s="190"/>
      <c r="C223" s="14"/>
      <c r="D223" s="178" t="s">
        <v>133</v>
      </c>
      <c r="E223" s="191" t="s">
        <v>3</v>
      </c>
      <c r="F223" s="192" t="s">
        <v>739</v>
      </c>
      <c r="G223" s="14"/>
      <c r="H223" s="193">
        <v>3.5640000000000001</v>
      </c>
      <c r="I223" s="194"/>
      <c r="J223" s="14"/>
      <c r="K223" s="14"/>
      <c r="L223" s="190"/>
      <c r="M223" s="195"/>
      <c r="N223" s="196"/>
      <c r="O223" s="196"/>
      <c r="P223" s="196"/>
      <c r="Q223" s="196"/>
      <c r="R223" s="196"/>
      <c r="S223" s="196"/>
      <c r="T223" s="197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191" t="s">
        <v>133</v>
      </c>
      <c r="AU223" s="191" t="s">
        <v>83</v>
      </c>
      <c r="AV223" s="14" t="s">
        <v>83</v>
      </c>
      <c r="AW223" s="14" t="s">
        <v>34</v>
      </c>
      <c r="AX223" s="14" t="s">
        <v>73</v>
      </c>
      <c r="AY223" s="191" t="s">
        <v>122</v>
      </c>
    </row>
    <row r="224" s="15" customFormat="1">
      <c r="A224" s="15"/>
      <c r="B224" s="198"/>
      <c r="C224" s="15"/>
      <c r="D224" s="178" t="s">
        <v>133</v>
      </c>
      <c r="E224" s="199" t="s">
        <v>3</v>
      </c>
      <c r="F224" s="200" t="s">
        <v>135</v>
      </c>
      <c r="G224" s="15"/>
      <c r="H224" s="201">
        <v>3.5640000000000001</v>
      </c>
      <c r="I224" s="202"/>
      <c r="J224" s="15"/>
      <c r="K224" s="15"/>
      <c r="L224" s="198"/>
      <c r="M224" s="203"/>
      <c r="N224" s="204"/>
      <c r="O224" s="204"/>
      <c r="P224" s="204"/>
      <c r="Q224" s="204"/>
      <c r="R224" s="204"/>
      <c r="S224" s="204"/>
      <c r="T224" s="20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199" t="s">
        <v>133</v>
      </c>
      <c r="AU224" s="199" t="s">
        <v>83</v>
      </c>
      <c r="AV224" s="15" t="s">
        <v>136</v>
      </c>
      <c r="AW224" s="15" t="s">
        <v>34</v>
      </c>
      <c r="AX224" s="15" t="s">
        <v>81</v>
      </c>
      <c r="AY224" s="199" t="s">
        <v>122</v>
      </c>
    </row>
    <row r="225" s="2" customFormat="1" ht="14.4" customHeight="1">
      <c r="A225" s="38"/>
      <c r="B225" s="164"/>
      <c r="C225" s="165" t="s">
        <v>371</v>
      </c>
      <c r="D225" s="165" t="s">
        <v>125</v>
      </c>
      <c r="E225" s="166" t="s">
        <v>398</v>
      </c>
      <c r="F225" s="167" t="s">
        <v>399</v>
      </c>
      <c r="G225" s="168" t="s">
        <v>234</v>
      </c>
      <c r="H225" s="169">
        <v>23.48</v>
      </c>
      <c r="I225" s="170"/>
      <c r="J225" s="171">
        <f>ROUND(I225*H225,2)</f>
        <v>0</v>
      </c>
      <c r="K225" s="167" t="s">
        <v>129</v>
      </c>
      <c r="L225" s="39"/>
      <c r="M225" s="172" t="s">
        <v>3</v>
      </c>
      <c r="N225" s="173" t="s">
        <v>44</v>
      </c>
      <c r="O225" s="72"/>
      <c r="P225" s="174">
        <f>O225*H225</f>
        <v>0</v>
      </c>
      <c r="Q225" s="174">
        <v>0</v>
      </c>
      <c r="R225" s="174">
        <f>Q225*H225</f>
        <v>0</v>
      </c>
      <c r="S225" s="174">
        <v>0</v>
      </c>
      <c r="T225" s="175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176" t="s">
        <v>136</v>
      </c>
      <c r="AT225" s="176" t="s">
        <v>125</v>
      </c>
      <c r="AU225" s="176" t="s">
        <v>83</v>
      </c>
      <c r="AY225" s="19" t="s">
        <v>122</v>
      </c>
      <c r="BE225" s="177">
        <f>IF(N225="základní",J225,0)</f>
        <v>0</v>
      </c>
      <c r="BF225" s="177">
        <f>IF(N225="snížená",J225,0)</f>
        <v>0</v>
      </c>
      <c r="BG225" s="177">
        <f>IF(N225="zákl. přenesená",J225,0)</f>
        <v>0</v>
      </c>
      <c r="BH225" s="177">
        <f>IF(N225="sníž. přenesená",J225,0)</f>
        <v>0</v>
      </c>
      <c r="BI225" s="177">
        <f>IF(N225="nulová",J225,0)</f>
        <v>0</v>
      </c>
      <c r="BJ225" s="19" t="s">
        <v>81</v>
      </c>
      <c r="BK225" s="177">
        <f>ROUND(I225*H225,2)</f>
        <v>0</v>
      </c>
      <c r="BL225" s="19" t="s">
        <v>136</v>
      </c>
      <c r="BM225" s="176" t="s">
        <v>740</v>
      </c>
    </row>
    <row r="226" s="2" customFormat="1">
      <c r="A226" s="38"/>
      <c r="B226" s="39"/>
      <c r="C226" s="38"/>
      <c r="D226" s="178" t="s">
        <v>132</v>
      </c>
      <c r="E226" s="38"/>
      <c r="F226" s="179" t="s">
        <v>401</v>
      </c>
      <c r="G226" s="38"/>
      <c r="H226" s="38"/>
      <c r="I226" s="180"/>
      <c r="J226" s="38"/>
      <c r="K226" s="38"/>
      <c r="L226" s="39"/>
      <c r="M226" s="181"/>
      <c r="N226" s="182"/>
      <c r="O226" s="72"/>
      <c r="P226" s="72"/>
      <c r="Q226" s="72"/>
      <c r="R226" s="72"/>
      <c r="S226" s="72"/>
      <c r="T226" s="73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9" t="s">
        <v>132</v>
      </c>
      <c r="AU226" s="19" t="s">
        <v>83</v>
      </c>
    </row>
    <row r="227" s="13" customFormat="1">
      <c r="A227" s="13"/>
      <c r="B227" s="183"/>
      <c r="C227" s="13"/>
      <c r="D227" s="178" t="s">
        <v>133</v>
      </c>
      <c r="E227" s="184" t="s">
        <v>3</v>
      </c>
      <c r="F227" s="185" t="s">
        <v>741</v>
      </c>
      <c r="G227" s="13"/>
      <c r="H227" s="184" t="s">
        <v>3</v>
      </c>
      <c r="I227" s="186"/>
      <c r="J227" s="13"/>
      <c r="K227" s="13"/>
      <c r="L227" s="183"/>
      <c r="M227" s="187"/>
      <c r="N227" s="188"/>
      <c r="O227" s="188"/>
      <c r="P227" s="188"/>
      <c r="Q227" s="188"/>
      <c r="R227" s="188"/>
      <c r="S227" s="188"/>
      <c r="T227" s="18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84" t="s">
        <v>133</v>
      </c>
      <c r="AU227" s="184" t="s">
        <v>83</v>
      </c>
      <c r="AV227" s="13" t="s">
        <v>81</v>
      </c>
      <c r="AW227" s="13" t="s">
        <v>34</v>
      </c>
      <c r="AX227" s="13" t="s">
        <v>73</v>
      </c>
      <c r="AY227" s="184" t="s">
        <v>122</v>
      </c>
    </row>
    <row r="228" s="13" customFormat="1">
      <c r="A228" s="13"/>
      <c r="B228" s="183"/>
      <c r="C228" s="13"/>
      <c r="D228" s="178" t="s">
        <v>133</v>
      </c>
      <c r="E228" s="184" t="s">
        <v>3</v>
      </c>
      <c r="F228" s="185" t="s">
        <v>742</v>
      </c>
      <c r="G228" s="13"/>
      <c r="H228" s="184" t="s">
        <v>3</v>
      </c>
      <c r="I228" s="186"/>
      <c r="J228" s="13"/>
      <c r="K228" s="13"/>
      <c r="L228" s="183"/>
      <c r="M228" s="187"/>
      <c r="N228" s="188"/>
      <c r="O228" s="188"/>
      <c r="P228" s="188"/>
      <c r="Q228" s="188"/>
      <c r="R228" s="188"/>
      <c r="S228" s="188"/>
      <c r="T228" s="18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84" t="s">
        <v>133</v>
      </c>
      <c r="AU228" s="184" t="s">
        <v>83</v>
      </c>
      <c r="AV228" s="13" t="s">
        <v>81</v>
      </c>
      <c r="AW228" s="13" t="s">
        <v>34</v>
      </c>
      <c r="AX228" s="13" t="s">
        <v>73</v>
      </c>
      <c r="AY228" s="184" t="s">
        <v>122</v>
      </c>
    </row>
    <row r="229" s="14" customFormat="1">
      <c r="A229" s="14"/>
      <c r="B229" s="190"/>
      <c r="C229" s="14"/>
      <c r="D229" s="178" t="s">
        <v>133</v>
      </c>
      <c r="E229" s="191" t="s">
        <v>3</v>
      </c>
      <c r="F229" s="192" t="s">
        <v>743</v>
      </c>
      <c r="G229" s="14"/>
      <c r="H229" s="193">
        <v>23.166</v>
      </c>
      <c r="I229" s="194"/>
      <c r="J229" s="14"/>
      <c r="K229" s="14"/>
      <c r="L229" s="190"/>
      <c r="M229" s="195"/>
      <c r="N229" s="196"/>
      <c r="O229" s="196"/>
      <c r="P229" s="196"/>
      <c r="Q229" s="196"/>
      <c r="R229" s="196"/>
      <c r="S229" s="196"/>
      <c r="T229" s="197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191" t="s">
        <v>133</v>
      </c>
      <c r="AU229" s="191" t="s">
        <v>83</v>
      </c>
      <c r="AV229" s="14" t="s">
        <v>83</v>
      </c>
      <c r="AW229" s="14" t="s">
        <v>34</v>
      </c>
      <c r="AX229" s="14" t="s">
        <v>73</v>
      </c>
      <c r="AY229" s="191" t="s">
        <v>122</v>
      </c>
    </row>
    <row r="230" s="13" customFormat="1">
      <c r="A230" s="13"/>
      <c r="B230" s="183"/>
      <c r="C230" s="13"/>
      <c r="D230" s="178" t="s">
        <v>133</v>
      </c>
      <c r="E230" s="184" t="s">
        <v>3</v>
      </c>
      <c r="F230" s="185" t="s">
        <v>688</v>
      </c>
      <c r="G230" s="13"/>
      <c r="H230" s="184" t="s">
        <v>3</v>
      </c>
      <c r="I230" s="186"/>
      <c r="J230" s="13"/>
      <c r="K230" s="13"/>
      <c r="L230" s="183"/>
      <c r="M230" s="187"/>
      <c r="N230" s="188"/>
      <c r="O230" s="188"/>
      <c r="P230" s="188"/>
      <c r="Q230" s="188"/>
      <c r="R230" s="188"/>
      <c r="S230" s="188"/>
      <c r="T230" s="18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84" t="s">
        <v>133</v>
      </c>
      <c r="AU230" s="184" t="s">
        <v>83</v>
      </c>
      <c r="AV230" s="13" t="s">
        <v>81</v>
      </c>
      <c r="AW230" s="13" t="s">
        <v>34</v>
      </c>
      <c r="AX230" s="13" t="s">
        <v>73</v>
      </c>
      <c r="AY230" s="184" t="s">
        <v>122</v>
      </c>
    </row>
    <row r="231" s="14" customFormat="1">
      <c r="A231" s="14"/>
      <c r="B231" s="190"/>
      <c r="C231" s="14"/>
      <c r="D231" s="178" t="s">
        <v>133</v>
      </c>
      <c r="E231" s="191" t="s">
        <v>3</v>
      </c>
      <c r="F231" s="192" t="s">
        <v>744</v>
      </c>
      <c r="G231" s="14"/>
      <c r="H231" s="193">
        <v>0.314</v>
      </c>
      <c r="I231" s="194"/>
      <c r="J231" s="14"/>
      <c r="K231" s="14"/>
      <c r="L231" s="190"/>
      <c r="M231" s="195"/>
      <c r="N231" s="196"/>
      <c r="O231" s="196"/>
      <c r="P231" s="196"/>
      <c r="Q231" s="196"/>
      <c r="R231" s="196"/>
      <c r="S231" s="196"/>
      <c r="T231" s="197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191" t="s">
        <v>133</v>
      </c>
      <c r="AU231" s="191" t="s">
        <v>83</v>
      </c>
      <c r="AV231" s="14" t="s">
        <v>83</v>
      </c>
      <c r="AW231" s="14" t="s">
        <v>34</v>
      </c>
      <c r="AX231" s="14" t="s">
        <v>73</v>
      </c>
      <c r="AY231" s="191" t="s">
        <v>122</v>
      </c>
    </row>
    <row r="232" s="15" customFormat="1">
      <c r="A232" s="15"/>
      <c r="B232" s="198"/>
      <c r="C232" s="15"/>
      <c r="D232" s="178" t="s">
        <v>133</v>
      </c>
      <c r="E232" s="199" t="s">
        <v>3</v>
      </c>
      <c r="F232" s="200" t="s">
        <v>135</v>
      </c>
      <c r="G232" s="15"/>
      <c r="H232" s="201">
        <v>23.48</v>
      </c>
      <c r="I232" s="202"/>
      <c r="J232" s="15"/>
      <c r="K232" s="15"/>
      <c r="L232" s="198"/>
      <c r="M232" s="203"/>
      <c r="N232" s="204"/>
      <c r="O232" s="204"/>
      <c r="P232" s="204"/>
      <c r="Q232" s="204"/>
      <c r="R232" s="204"/>
      <c r="S232" s="204"/>
      <c r="T232" s="20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199" t="s">
        <v>133</v>
      </c>
      <c r="AU232" s="199" t="s">
        <v>83</v>
      </c>
      <c r="AV232" s="15" t="s">
        <v>136</v>
      </c>
      <c r="AW232" s="15" t="s">
        <v>34</v>
      </c>
      <c r="AX232" s="15" t="s">
        <v>81</v>
      </c>
      <c r="AY232" s="199" t="s">
        <v>122</v>
      </c>
    </row>
    <row r="233" s="2" customFormat="1" ht="14.4" customHeight="1">
      <c r="A233" s="38"/>
      <c r="B233" s="164"/>
      <c r="C233" s="165" t="s">
        <v>377</v>
      </c>
      <c r="D233" s="165" t="s">
        <v>125</v>
      </c>
      <c r="E233" s="166" t="s">
        <v>745</v>
      </c>
      <c r="F233" s="167" t="s">
        <v>746</v>
      </c>
      <c r="G233" s="168" t="s">
        <v>337</v>
      </c>
      <c r="H233" s="169">
        <v>1</v>
      </c>
      <c r="I233" s="170"/>
      <c r="J233" s="171">
        <f>ROUND(I233*H233,2)</f>
        <v>0</v>
      </c>
      <c r="K233" s="167" t="s">
        <v>3</v>
      </c>
      <c r="L233" s="39"/>
      <c r="M233" s="172" t="s">
        <v>3</v>
      </c>
      <c r="N233" s="173" t="s">
        <v>44</v>
      </c>
      <c r="O233" s="72"/>
      <c r="P233" s="174">
        <f>O233*H233</f>
        <v>0</v>
      </c>
      <c r="Q233" s="174">
        <v>0</v>
      </c>
      <c r="R233" s="174">
        <f>Q233*H233</f>
        <v>0</v>
      </c>
      <c r="S233" s="174">
        <v>0</v>
      </c>
      <c r="T233" s="175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176" t="s">
        <v>136</v>
      </c>
      <c r="AT233" s="176" t="s">
        <v>125</v>
      </c>
      <c r="AU233" s="176" t="s">
        <v>83</v>
      </c>
      <c r="AY233" s="19" t="s">
        <v>122</v>
      </c>
      <c r="BE233" s="177">
        <f>IF(N233="základní",J233,0)</f>
        <v>0</v>
      </c>
      <c r="BF233" s="177">
        <f>IF(N233="snížená",J233,0)</f>
        <v>0</v>
      </c>
      <c r="BG233" s="177">
        <f>IF(N233="zákl. přenesená",J233,0)</f>
        <v>0</v>
      </c>
      <c r="BH233" s="177">
        <f>IF(N233="sníž. přenesená",J233,0)</f>
        <v>0</v>
      </c>
      <c r="BI233" s="177">
        <f>IF(N233="nulová",J233,0)</f>
        <v>0</v>
      </c>
      <c r="BJ233" s="19" t="s">
        <v>81</v>
      </c>
      <c r="BK233" s="177">
        <f>ROUND(I233*H233,2)</f>
        <v>0</v>
      </c>
      <c r="BL233" s="19" t="s">
        <v>136</v>
      </c>
      <c r="BM233" s="176" t="s">
        <v>747</v>
      </c>
    </row>
    <row r="234" s="2" customFormat="1">
      <c r="A234" s="38"/>
      <c r="B234" s="39"/>
      <c r="C234" s="38"/>
      <c r="D234" s="178" t="s">
        <v>132</v>
      </c>
      <c r="E234" s="38"/>
      <c r="F234" s="179" t="s">
        <v>746</v>
      </c>
      <c r="G234" s="38"/>
      <c r="H234" s="38"/>
      <c r="I234" s="180"/>
      <c r="J234" s="38"/>
      <c r="K234" s="38"/>
      <c r="L234" s="39"/>
      <c r="M234" s="181"/>
      <c r="N234" s="182"/>
      <c r="O234" s="72"/>
      <c r="P234" s="72"/>
      <c r="Q234" s="72"/>
      <c r="R234" s="72"/>
      <c r="S234" s="72"/>
      <c r="T234" s="73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9" t="s">
        <v>132</v>
      </c>
      <c r="AU234" s="19" t="s">
        <v>83</v>
      </c>
    </row>
    <row r="235" s="13" customFormat="1">
      <c r="A235" s="13"/>
      <c r="B235" s="183"/>
      <c r="C235" s="13"/>
      <c r="D235" s="178" t="s">
        <v>133</v>
      </c>
      <c r="E235" s="184" t="s">
        <v>3</v>
      </c>
      <c r="F235" s="185" t="s">
        <v>645</v>
      </c>
      <c r="G235" s="13"/>
      <c r="H235" s="184" t="s">
        <v>3</v>
      </c>
      <c r="I235" s="186"/>
      <c r="J235" s="13"/>
      <c r="K235" s="13"/>
      <c r="L235" s="183"/>
      <c r="M235" s="187"/>
      <c r="N235" s="188"/>
      <c r="O235" s="188"/>
      <c r="P235" s="188"/>
      <c r="Q235" s="188"/>
      <c r="R235" s="188"/>
      <c r="S235" s="188"/>
      <c r="T235" s="18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84" t="s">
        <v>133</v>
      </c>
      <c r="AU235" s="184" t="s">
        <v>83</v>
      </c>
      <c r="AV235" s="13" t="s">
        <v>81</v>
      </c>
      <c r="AW235" s="13" t="s">
        <v>34</v>
      </c>
      <c r="AX235" s="13" t="s">
        <v>73</v>
      </c>
      <c r="AY235" s="184" t="s">
        <v>122</v>
      </c>
    </row>
    <row r="236" s="13" customFormat="1">
      <c r="A236" s="13"/>
      <c r="B236" s="183"/>
      <c r="C236" s="13"/>
      <c r="D236" s="178" t="s">
        <v>133</v>
      </c>
      <c r="E236" s="184" t="s">
        <v>3</v>
      </c>
      <c r="F236" s="185" t="s">
        <v>703</v>
      </c>
      <c r="G236" s="13"/>
      <c r="H236" s="184" t="s">
        <v>3</v>
      </c>
      <c r="I236" s="186"/>
      <c r="J236" s="13"/>
      <c r="K236" s="13"/>
      <c r="L236" s="183"/>
      <c r="M236" s="187"/>
      <c r="N236" s="188"/>
      <c r="O236" s="188"/>
      <c r="P236" s="188"/>
      <c r="Q236" s="188"/>
      <c r="R236" s="188"/>
      <c r="S236" s="188"/>
      <c r="T236" s="18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84" t="s">
        <v>133</v>
      </c>
      <c r="AU236" s="184" t="s">
        <v>83</v>
      </c>
      <c r="AV236" s="13" t="s">
        <v>81</v>
      </c>
      <c r="AW236" s="13" t="s">
        <v>34</v>
      </c>
      <c r="AX236" s="13" t="s">
        <v>73</v>
      </c>
      <c r="AY236" s="184" t="s">
        <v>122</v>
      </c>
    </row>
    <row r="237" s="14" customFormat="1">
      <c r="A237" s="14"/>
      <c r="B237" s="190"/>
      <c r="C237" s="14"/>
      <c r="D237" s="178" t="s">
        <v>133</v>
      </c>
      <c r="E237" s="191" t="s">
        <v>3</v>
      </c>
      <c r="F237" s="192" t="s">
        <v>81</v>
      </c>
      <c r="G237" s="14"/>
      <c r="H237" s="193">
        <v>1</v>
      </c>
      <c r="I237" s="194"/>
      <c r="J237" s="14"/>
      <c r="K237" s="14"/>
      <c r="L237" s="190"/>
      <c r="M237" s="195"/>
      <c r="N237" s="196"/>
      <c r="O237" s="196"/>
      <c r="P237" s="196"/>
      <c r="Q237" s="196"/>
      <c r="R237" s="196"/>
      <c r="S237" s="196"/>
      <c r="T237" s="197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191" t="s">
        <v>133</v>
      </c>
      <c r="AU237" s="191" t="s">
        <v>83</v>
      </c>
      <c r="AV237" s="14" t="s">
        <v>83</v>
      </c>
      <c r="AW237" s="14" t="s">
        <v>34</v>
      </c>
      <c r="AX237" s="14" t="s">
        <v>73</v>
      </c>
      <c r="AY237" s="191" t="s">
        <v>122</v>
      </c>
    </row>
    <row r="238" s="15" customFormat="1">
      <c r="A238" s="15"/>
      <c r="B238" s="198"/>
      <c r="C238" s="15"/>
      <c r="D238" s="178" t="s">
        <v>133</v>
      </c>
      <c r="E238" s="199" t="s">
        <v>3</v>
      </c>
      <c r="F238" s="200" t="s">
        <v>135</v>
      </c>
      <c r="G238" s="15"/>
      <c r="H238" s="201">
        <v>1</v>
      </c>
      <c r="I238" s="202"/>
      <c r="J238" s="15"/>
      <c r="K238" s="15"/>
      <c r="L238" s="198"/>
      <c r="M238" s="203"/>
      <c r="N238" s="204"/>
      <c r="O238" s="204"/>
      <c r="P238" s="204"/>
      <c r="Q238" s="204"/>
      <c r="R238" s="204"/>
      <c r="S238" s="204"/>
      <c r="T238" s="20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199" t="s">
        <v>133</v>
      </c>
      <c r="AU238" s="199" t="s">
        <v>83</v>
      </c>
      <c r="AV238" s="15" t="s">
        <v>136</v>
      </c>
      <c r="AW238" s="15" t="s">
        <v>34</v>
      </c>
      <c r="AX238" s="15" t="s">
        <v>81</v>
      </c>
      <c r="AY238" s="199" t="s">
        <v>122</v>
      </c>
    </row>
    <row r="239" s="12" customFormat="1" ht="22.8" customHeight="1">
      <c r="A239" s="12"/>
      <c r="B239" s="151"/>
      <c r="C239" s="12"/>
      <c r="D239" s="152" t="s">
        <v>72</v>
      </c>
      <c r="E239" s="162" t="s">
        <v>156</v>
      </c>
      <c r="F239" s="162" t="s">
        <v>748</v>
      </c>
      <c r="G239" s="12"/>
      <c r="H239" s="12"/>
      <c r="I239" s="154"/>
      <c r="J239" s="163">
        <f>BK239</f>
        <v>0</v>
      </c>
      <c r="K239" s="12"/>
      <c r="L239" s="151"/>
      <c r="M239" s="156"/>
      <c r="N239" s="157"/>
      <c r="O239" s="157"/>
      <c r="P239" s="158">
        <f>SUM(P240:P251)</f>
        <v>0</v>
      </c>
      <c r="Q239" s="157"/>
      <c r="R239" s="158">
        <f>SUM(R240:R251)</f>
        <v>1.5297985199999999</v>
      </c>
      <c r="S239" s="157"/>
      <c r="T239" s="159">
        <f>SUM(T240:T251)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152" t="s">
        <v>81</v>
      </c>
      <c r="AT239" s="160" t="s">
        <v>72</v>
      </c>
      <c r="AU239" s="160" t="s">
        <v>81</v>
      </c>
      <c r="AY239" s="152" t="s">
        <v>122</v>
      </c>
      <c r="BK239" s="161">
        <f>SUM(BK240:BK251)</f>
        <v>0</v>
      </c>
    </row>
    <row r="240" s="2" customFormat="1" ht="14.4" customHeight="1">
      <c r="A240" s="38"/>
      <c r="B240" s="164"/>
      <c r="C240" s="165" t="s">
        <v>382</v>
      </c>
      <c r="D240" s="165" t="s">
        <v>125</v>
      </c>
      <c r="E240" s="166" t="s">
        <v>749</v>
      </c>
      <c r="F240" s="167" t="s">
        <v>750</v>
      </c>
      <c r="G240" s="168" t="s">
        <v>234</v>
      </c>
      <c r="H240" s="169">
        <v>0.50800000000000001</v>
      </c>
      <c r="I240" s="170"/>
      <c r="J240" s="171">
        <f>ROUND(I240*H240,2)</f>
        <v>0</v>
      </c>
      <c r="K240" s="167" t="s">
        <v>129</v>
      </c>
      <c r="L240" s="39"/>
      <c r="M240" s="172" t="s">
        <v>3</v>
      </c>
      <c r="N240" s="173" t="s">
        <v>44</v>
      </c>
      <c r="O240" s="72"/>
      <c r="P240" s="174">
        <f>O240*H240</f>
        <v>0</v>
      </c>
      <c r="Q240" s="174">
        <v>2.2563399999999998</v>
      </c>
      <c r="R240" s="174">
        <f>Q240*H240</f>
        <v>1.1462207199999999</v>
      </c>
      <c r="S240" s="174">
        <v>0</v>
      </c>
      <c r="T240" s="175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176" t="s">
        <v>136</v>
      </c>
      <c r="AT240" s="176" t="s">
        <v>125</v>
      </c>
      <c r="AU240" s="176" t="s">
        <v>83</v>
      </c>
      <c r="AY240" s="19" t="s">
        <v>122</v>
      </c>
      <c r="BE240" s="177">
        <f>IF(N240="základní",J240,0)</f>
        <v>0</v>
      </c>
      <c r="BF240" s="177">
        <f>IF(N240="snížená",J240,0)</f>
        <v>0</v>
      </c>
      <c r="BG240" s="177">
        <f>IF(N240="zákl. přenesená",J240,0)</f>
        <v>0</v>
      </c>
      <c r="BH240" s="177">
        <f>IF(N240="sníž. přenesená",J240,0)</f>
        <v>0</v>
      </c>
      <c r="BI240" s="177">
        <f>IF(N240="nulová",J240,0)</f>
        <v>0</v>
      </c>
      <c r="BJ240" s="19" t="s">
        <v>81</v>
      </c>
      <c r="BK240" s="177">
        <f>ROUND(I240*H240,2)</f>
        <v>0</v>
      </c>
      <c r="BL240" s="19" t="s">
        <v>136</v>
      </c>
      <c r="BM240" s="176" t="s">
        <v>751</v>
      </c>
    </row>
    <row r="241" s="2" customFormat="1">
      <c r="A241" s="38"/>
      <c r="B241" s="39"/>
      <c r="C241" s="38"/>
      <c r="D241" s="178" t="s">
        <v>132</v>
      </c>
      <c r="E241" s="38"/>
      <c r="F241" s="179" t="s">
        <v>752</v>
      </c>
      <c r="G241" s="38"/>
      <c r="H241" s="38"/>
      <c r="I241" s="180"/>
      <c r="J241" s="38"/>
      <c r="K241" s="38"/>
      <c r="L241" s="39"/>
      <c r="M241" s="181"/>
      <c r="N241" s="182"/>
      <c r="O241" s="72"/>
      <c r="P241" s="72"/>
      <c r="Q241" s="72"/>
      <c r="R241" s="72"/>
      <c r="S241" s="72"/>
      <c r="T241" s="73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9" t="s">
        <v>132</v>
      </c>
      <c r="AU241" s="19" t="s">
        <v>83</v>
      </c>
    </row>
    <row r="242" s="13" customFormat="1">
      <c r="A242" s="13"/>
      <c r="B242" s="183"/>
      <c r="C242" s="13"/>
      <c r="D242" s="178" t="s">
        <v>133</v>
      </c>
      <c r="E242" s="184" t="s">
        <v>3</v>
      </c>
      <c r="F242" s="185" t="s">
        <v>753</v>
      </c>
      <c r="G242" s="13"/>
      <c r="H242" s="184" t="s">
        <v>3</v>
      </c>
      <c r="I242" s="186"/>
      <c r="J242" s="13"/>
      <c r="K242" s="13"/>
      <c r="L242" s="183"/>
      <c r="M242" s="187"/>
      <c r="N242" s="188"/>
      <c r="O242" s="188"/>
      <c r="P242" s="188"/>
      <c r="Q242" s="188"/>
      <c r="R242" s="188"/>
      <c r="S242" s="188"/>
      <c r="T242" s="189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84" t="s">
        <v>133</v>
      </c>
      <c r="AU242" s="184" t="s">
        <v>83</v>
      </c>
      <c r="AV242" s="13" t="s">
        <v>81</v>
      </c>
      <c r="AW242" s="13" t="s">
        <v>34</v>
      </c>
      <c r="AX242" s="13" t="s">
        <v>73</v>
      </c>
      <c r="AY242" s="184" t="s">
        <v>122</v>
      </c>
    </row>
    <row r="243" s="13" customFormat="1">
      <c r="A243" s="13"/>
      <c r="B243" s="183"/>
      <c r="C243" s="13"/>
      <c r="D243" s="178" t="s">
        <v>133</v>
      </c>
      <c r="E243" s="184" t="s">
        <v>3</v>
      </c>
      <c r="F243" s="185" t="s">
        <v>754</v>
      </c>
      <c r="G243" s="13"/>
      <c r="H243" s="184" t="s">
        <v>3</v>
      </c>
      <c r="I243" s="186"/>
      <c r="J243" s="13"/>
      <c r="K243" s="13"/>
      <c r="L243" s="183"/>
      <c r="M243" s="187"/>
      <c r="N243" s="188"/>
      <c r="O243" s="188"/>
      <c r="P243" s="188"/>
      <c r="Q243" s="188"/>
      <c r="R243" s="188"/>
      <c r="S243" s="188"/>
      <c r="T243" s="18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84" t="s">
        <v>133</v>
      </c>
      <c r="AU243" s="184" t="s">
        <v>83</v>
      </c>
      <c r="AV243" s="13" t="s">
        <v>81</v>
      </c>
      <c r="AW243" s="13" t="s">
        <v>34</v>
      </c>
      <c r="AX243" s="13" t="s">
        <v>73</v>
      </c>
      <c r="AY243" s="184" t="s">
        <v>122</v>
      </c>
    </row>
    <row r="244" s="14" customFormat="1">
      <c r="A244" s="14"/>
      <c r="B244" s="190"/>
      <c r="C244" s="14"/>
      <c r="D244" s="178" t="s">
        <v>133</v>
      </c>
      <c r="E244" s="191" t="s">
        <v>3</v>
      </c>
      <c r="F244" s="192" t="s">
        <v>755</v>
      </c>
      <c r="G244" s="14"/>
      <c r="H244" s="193">
        <v>0.50800000000000001</v>
      </c>
      <c r="I244" s="194"/>
      <c r="J244" s="14"/>
      <c r="K244" s="14"/>
      <c r="L244" s="190"/>
      <c r="M244" s="195"/>
      <c r="N244" s="196"/>
      <c r="O244" s="196"/>
      <c r="P244" s="196"/>
      <c r="Q244" s="196"/>
      <c r="R244" s="196"/>
      <c r="S244" s="196"/>
      <c r="T244" s="197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191" t="s">
        <v>133</v>
      </c>
      <c r="AU244" s="191" t="s">
        <v>83</v>
      </c>
      <c r="AV244" s="14" t="s">
        <v>83</v>
      </c>
      <c r="AW244" s="14" t="s">
        <v>34</v>
      </c>
      <c r="AX244" s="14" t="s">
        <v>73</v>
      </c>
      <c r="AY244" s="191" t="s">
        <v>122</v>
      </c>
    </row>
    <row r="245" s="15" customFormat="1">
      <c r="A245" s="15"/>
      <c r="B245" s="198"/>
      <c r="C245" s="15"/>
      <c r="D245" s="178" t="s">
        <v>133</v>
      </c>
      <c r="E245" s="199" t="s">
        <v>3</v>
      </c>
      <c r="F245" s="200" t="s">
        <v>135</v>
      </c>
      <c r="G245" s="15"/>
      <c r="H245" s="201">
        <v>0.50800000000000001</v>
      </c>
      <c r="I245" s="202"/>
      <c r="J245" s="15"/>
      <c r="K245" s="15"/>
      <c r="L245" s="198"/>
      <c r="M245" s="203"/>
      <c r="N245" s="204"/>
      <c r="O245" s="204"/>
      <c r="P245" s="204"/>
      <c r="Q245" s="204"/>
      <c r="R245" s="204"/>
      <c r="S245" s="204"/>
      <c r="T245" s="205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199" t="s">
        <v>133</v>
      </c>
      <c r="AU245" s="199" t="s">
        <v>83</v>
      </c>
      <c r="AV245" s="15" t="s">
        <v>136</v>
      </c>
      <c r="AW245" s="15" t="s">
        <v>34</v>
      </c>
      <c r="AX245" s="15" t="s">
        <v>81</v>
      </c>
      <c r="AY245" s="199" t="s">
        <v>122</v>
      </c>
    </row>
    <row r="246" s="2" customFormat="1" ht="14.4" customHeight="1">
      <c r="A246" s="38"/>
      <c r="B246" s="164"/>
      <c r="C246" s="165" t="s">
        <v>389</v>
      </c>
      <c r="D246" s="165" t="s">
        <v>125</v>
      </c>
      <c r="E246" s="166" t="s">
        <v>756</v>
      </c>
      <c r="F246" s="167" t="s">
        <v>757</v>
      </c>
      <c r="G246" s="168" t="s">
        <v>234</v>
      </c>
      <c r="H246" s="169">
        <v>0.17000000000000001</v>
      </c>
      <c r="I246" s="170"/>
      <c r="J246" s="171">
        <f>ROUND(I246*H246,2)</f>
        <v>0</v>
      </c>
      <c r="K246" s="167" t="s">
        <v>129</v>
      </c>
      <c r="L246" s="39"/>
      <c r="M246" s="172" t="s">
        <v>3</v>
      </c>
      <c r="N246" s="173" t="s">
        <v>44</v>
      </c>
      <c r="O246" s="72"/>
      <c r="P246" s="174">
        <f>O246*H246</f>
        <v>0</v>
      </c>
      <c r="Q246" s="174">
        <v>2.2563399999999998</v>
      </c>
      <c r="R246" s="174">
        <f>Q246*H246</f>
        <v>0.38357779999999997</v>
      </c>
      <c r="S246" s="174">
        <v>0</v>
      </c>
      <c r="T246" s="175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176" t="s">
        <v>136</v>
      </c>
      <c r="AT246" s="176" t="s">
        <v>125</v>
      </c>
      <c r="AU246" s="176" t="s">
        <v>83</v>
      </c>
      <c r="AY246" s="19" t="s">
        <v>122</v>
      </c>
      <c r="BE246" s="177">
        <f>IF(N246="základní",J246,0)</f>
        <v>0</v>
      </c>
      <c r="BF246" s="177">
        <f>IF(N246="snížená",J246,0)</f>
        <v>0</v>
      </c>
      <c r="BG246" s="177">
        <f>IF(N246="zákl. přenesená",J246,0)</f>
        <v>0</v>
      </c>
      <c r="BH246" s="177">
        <f>IF(N246="sníž. přenesená",J246,0)</f>
        <v>0</v>
      </c>
      <c r="BI246" s="177">
        <f>IF(N246="nulová",J246,0)</f>
        <v>0</v>
      </c>
      <c r="BJ246" s="19" t="s">
        <v>81</v>
      </c>
      <c r="BK246" s="177">
        <f>ROUND(I246*H246,2)</f>
        <v>0</v>
      </c>
      <c r="BL246" s="19" t="s">
        <v>136</v>
      </c>
      <c r="BM246" s="176" t="s">
        <v>758</v>
      </c>
    </row>
    <row r="247" s="2" customFormat="1">
      <c r="A247" s="38"/>
      <c r="B247" s="39"/>
      <c r="C247" s="38"/>
      <c r="D247" s="178" t="s">
        <v>132</v>
      </c>
      <c r="E247" s="38"/>
      <c r="F247" s="179" t="s">
        <v>759</v>
      </c>
      <c r="G247" s="38"/>
      <c r="H247" s="38"/>
      <c r="I247" s="180"/>
      <c r="J247" s="38"/>
      <c r="K247" s="38"/>
      <c r="L247" s="39"/>
      <c r="M247" s="181"/>
      <c r="N247" s="182"/>
      <c r="O247" s="72"/>
      <c r="P247" s="72"/>
      <c r="Q247" s="72"/>
      <c r="R247" s="72"/>
      <c r="S247" s="72"/>
      <c r="T247" s="73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9" t="s">
        <v>132</v>
      </c>
      <c r="AU247" s="19" t="s">
        <v>83</v>
      </c>
    </row>
    <row r="248" s="13" customFormat="1">
      <c r="A248" s="13"/>
      <c r="B248" s="183"/>
      <c r="C248" s="13"/>
      <c r="D248" s="178" t="s">
        <v>133</v>
      </c>
      <c r="E248" s="184" t="s">
        <v>3</v>
      </c>
      <c r="F248" s="185" t="s">
        <v>753</v>
      </c>
      <c r="G248" s="13"/>
      <c r="H248" s="184" t="s">
        <v>3</v>
      </c>
      <c r="I248" s="186"/>
      <c r="J248" s="13"/>
      <c r="K248" s="13"/>
      <c r="L248" s="183"/>
      <c r="M248" s="187"/>
      <c r="N248" s="188"/>
      <c r="O248" s="188"/>
      <c r="P248" s="188"/>
      <c r="Q248" s="188"/>
      <c r="R248" s="188"/>
      <c r="S248" s="188"/>
      <c r="T248" s="18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184" t="s">
        <v>133</v>
      </c>
      <c r="AU248" s="184" t="s">
        <v>83</v>
      </c>
      <c r="AV248" s="13" t="s">
        <v>81</v>
      </c>
      <c r="AW248" s="13" t="s">
        <v>34</v>
      </c>
      <c r="AX248" s="13" t="s">
        <v>73</v>
      </c>
      <c r="AY248" s="184" t="s">
        <v>122</v>
      </c>
    </row>
    <row r="249" s="13" customFormat="1">
      <c r="A249" s="13"/>
      <c r="B249" s="183"/>
      <c r="C249" s="13"/>
      <c r="D249" s="178" t="s">
        <v>133</v>
      </c>
      <c r="E249" s="184" t="s">
        <v>3</v>
      </c>
      <c r="F249" s="185" t="s">
        <v>760</v>
      </c>
      <c r="G249" s="13"/>
      <c r="H249" s="184" t="s">
        <v>3</v>
      </c>
      <c r="I249" s="186"/>
      <c r="J249" s="13"/>
      <c r="K249" s="13"/>
      <c r="L249" s="183"/>
      <c r="M249" s="187"/>
      <c r="N249" s="188"/>
      <c r="O249" s="188"/>
      <c r="P249" s="188"/>
      <c r="Q249" s="188"/>
      <c r="R249" s="188"/>
      <c r="S249" s="188"/>
      <c r="T249" s="18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84" t="s">
        <v>133</v>
      </c>
      <c r="AU249" s="184" t="s">
        <v>83</v>
      </c>
      <c r="AV249" s="13" t="s">
        <v>81</v>
      </c>
      <c r="AW249" s="13" t="s">
        <v>34</v>
      </c>
      <c r="AX249" s="13" t="s">
        <v>73</v>
      </c>
      <c r="AY249" s="184" t="s">
        <v>122</v>
      </c>
    </row>
    <row r="250" s="14" customFormat="1">
      <c r="A250" s="14"/>
      <c r="B250" s="190"/>
      <c r="C250" s="14"/>
      <c r="D250" s="178" t="s">
        <v>133</v>
      </c>
      <c r="E250" s="191" t="s">
        <v>3</v>
      </c>
      <c r="F250" s="192" t="s">
        <v>761</v>
      </c>
      <c r="G250" s="14"/>
      <c r="H250" s="193">
        <v>0.17000000000000001</v>
      </c>
      <c r="I250" s="194"/>
      <c r="J250" s="14"/>
      <c r="K250" s="14"/>
      <c r="L250" s="190"/>
      <c r="M250" s="195"/>
      <c r="N250" s="196"/>
      <c r="O250" s="196"/>
      <c r="P250" s="196"/>
      <c r="Q250" s="196"/>
      <c r="R250" s="196"/>
      <c r="S250" s="196"/>
      <c r="T250" s="197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191" t="s">
        <v>133</v>
      </c>
      <c r="AU250" s="191" t="s">
        <v>83</v>
      </c>
      <c r="AV250" s="14" t="s">
        <v>83</v>
      </c>
      <c r="AW250" s="14" t="s">
        <v>34</v>
      </c>
      <c r="AX250" s="14" t="s">
        <v>73</v>
      </c>
      <c r="AY250" s="191" t="s">
        <v>122</v>
      </c>
    </row>
    <row r="251" s="15" customFormat="1">
      <c r="A251" s="15"/>
      <c r="B251" s="198"/>
      <c r="C251" s="15"/>
      <c r="D251" s="178" t="s">
        <v>133</v>
      </c>
      <c r="E251" s="199" t="s">
        <v>3</v>
      </c>
      <c r="F251" s="200" t="s">
        <v>135</v>
      </c>
      <c r="G251" s="15"/>
      <c r="H251" s="201">
        <v>0.17000000000000001</v>
      </c>
      <c r="I251" s="202"/>
      <c r="J251" s="15"/>
      <c r="K251" s="15"/>
      <c r="L251" s="198"/>
      <c r="M251" s="203"/>
      <c r="N251" s="204"/>
      <c r="O251" s="204"/>
      <c r="P251" s="204"/>
      <c r="Q251" s="204"/>
      <c r="R251" s="204"/>
      <c r="S251" s="204"/>
      <c r="T251" s="205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199" t="s">
        <v>133</v>
      </c>
      <c r="AU251" s="199" t="s">
        <v>83</v>
      </c>
      <c r="AV251" s="15" t="s">
        <v>136</v>
      </c>
      <c r="AW251" s="15" t="s">
        <v>34</v>
      </c>
      <c r="AX251" s="15" t="s">
        <v>81</v>
      </c>
      <c r="AY251" s="199" t="s">
        <v>122</v>
      </c>
    </row>
    <row r="252" s="12" customFormat="1" ht="22.8" customHeight="1">
      <c r="A252" s="12"/>
      <c r="B252" s="151"/>
      <c r="C252" s="12"/>
      <c r="D252" s="152" t="s">
        <v>72</v>
      </c>
      <c r="E252" s="162" t="s">
        <v>165</v>
      </c>
      <c r="F252" s="162" t="s">
        <v>453</v>
      </c>
      <c r="G252" s="12"/>
      <c r="H252" s="12"/>
      <c r="I252" s="154"/>
      <c r="J252" s="163">
        <f>BK252</f>
        <v>0</v>
      </c>
      <c r="K252" s="12"/>
      <c r="L252" s="151"/>
      <c r="M252" s="156"/>
      <c r="N252" s="157"/>
      <c r="O252" s="157"/>
      <c r="P252" s="158">
        <f>SUM(P253:P358)</f>
        <v>0</v>
      </c>
      <c r="Q252" s="157"/>
      <c r="R252" s="158">
        <f>SUM(R253:R358)</f>
        <v>6.3401218200000002</v>
      </c>
      <c r="S252" s="157"/>
      <c r="T252" s="159">
        <f>SUM(T253:T358)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152" t="s">
        <v>81</v>
      </c>
      <c r="AT252" s="160" t="s">
        <v>72</v>
      </c>
      <c r="AU252" s="160" t="s">
        <v>81</v>
      </c>
      <c r="AY252" s="152" t="s">
        <v>122</v>
      </c>
      <c r="BK252" s="161">
        <f>SUM(BK253:BK358)</f>
        <v>0</v>
      </c>
    </row>
    <row r="253" s="2" customFormat="1" ht="14.4" customHeight="1">
      <c r="A253" s="38"/>
      <c r="B253" s="164"/>
      <c r="C253" s="165" t="s">
        <v>397</v>
      </c>
      <c r="D253" s="165" t="s">
        <v>125</v>
      </c>
      <c r="E253" s="166" t="s">
        <v>762</v>
      </c>
      <c r="F253" s="167" t="s">
        <v>763</v>
      </c>
      <c r="G253" s="168" t="s">
        <v>385</v>
      </c>
      <c r="H253" s="169">
        <v>31.800000000000001</v>
      </c>
      <c r="I253" s="170"/>
      <c r="J253" s="171">
        <f>ROUND(I253*H253,2)</f>
        <v>0</v>
      </c>
      <c r="K253" s="167" t="s">
        <v>129</v>
      </c>
      <c r="L253" s="39"/>
      <c r="M253" s="172" t="s">
        <v>3</v>
      </c>
      <c r="N253" s="173" t="s">
        <v>44</v>
      </c>
      <c r="O253" s="72"/>
      <c r="P253" s="174">
        <f>O253*H253</f>
        <v>0</v>
      </c>
      <c r="Q253" s="174">
        <v>1.0000000000000001E-05</v>
      </c>
      <c r="R253" s="174">
        <f>Q253*H253</f>
        <v>0.00031800000000000003</v>
      </c>
      <c r="S253" s="174">
        <v>0</v>
      </c>
      <c r="T253" s="175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176" t="s">
        <v>136</v>
      </c>
      <c r="AT253" s="176" t="s">
        <v>125</v>
      </c>
      <c r="AU253" s="176" t="s">
        <v>83</v>
      </c>
      <c r="AY253" s="19" t="s">
        <v>122</v>
      </c>
      <c r="BE253" s="177">
        <f>IF(N253="základní",J253,0)</f>
        <v>0</v>
      </c>
      <c r="BF253" s="177">
        <f>IF(N253="snížená",J253,0)</f>
        <v>0</v>
      </c>
      <c r="BG253" s="177">
        <f>IF(N253="zákl. přenesená",J253,0)</f>
        <v>0</v>
      </c>
      <c r="BH253" s="177">
        <f>IF(N253="sníž. přenesená",J253,0)</f>
        <v>0</v>
      </c>
      <c r="BI253" s="177">
        <f>IF(N253="nulová",J253,0)</f>
        <v>0</v>
      </c>
      <c r="BJ253" s="19" t="s">
        <v>81</v>
      </c>
      <c r="BK253" s="177">
        <f>ROUND(I253*H253,2)</f>
        <v>0</v>
      </c>
      <c r="BL253" s="19" t="s">
        <v>136</v>
      </c>
      <c r="BM253" s="176" t="s">
        <v>764</v>
      </c>
    </row>
    <row r="254" s="2" customFormat="1">
      <c r="A254" s="38"/>
      <c r="B254" s="39"/>
      <c r="C254" s="38"/>
      <c r="D254" s="178" t="s">
        <v>132</v>
      </c>
      <c r="E254" s="38"/>
      <c r="F254" s="179" t="s">
        <v>765</v>
      </c>
      <c r="G254" s="38"/>
      <c r="H254" s="38"/>
      <c r="I254" s="180"/>
      <c r="J254" s="38"/>
      <c r="K254" s="38"/>
      <c r="L254" s="39"/>
      <c r="M254" s="181"/>
      <c r="N254" s="182"/>
      <c r="O254" s="72"/>
      <c r="P254" s="72"/>
      <c r="Q254" s="72"/>
      <c r="R254" s="72"/>
      <c r="S254" s="72"/>
      <c r="T254" s="73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9" t="s">
        <v>132</v>
      </c>
      <c r="AU254" s="19" t="s">
        <v>83</v>
      </c>
    </row>
    <row r="255" s="13" customFormat="1">
      <c r="A255" s="13"/>
      <c r="B255" s="183"/>
      <c r="C255" s="13"/>
      <c r="D255" s="178" t="s">
        <v>133</v>
      </c>
      <c r="E255" s="184" t="s">
        <v>3</v>
      </c>
      <c r="F255" s="185" t="s">
        <v>634</v>
      </c>
      <c r="G255" s="13"/>
      <c r="H255" s="184" t="s">
        <v>3</v>
      </c>
      <c r="I255" s="186"/>
      <c r="J255" s="13"/>
      <c r="K255" s="13"/>
      <c r="L255" s="183"/>
      <c r="M255" s="187"/>
      <c r="N255" s="188"/>
      <c r="O255" s="188"/>
      <c r="P255" s="188"/>
      <c r="Q255" s="188"/>
      <c r="R255" s="188"/>
      <c r="S255" s="188"/>
      <c r="T255" s="18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84" t="s">
        <v>133</v>
      </c>
      <c r="AU255" s="184" t="s">
        <v>83</v>
      </c>
      <c r="AV255" s="13" t="s">
        <v>81</v>
      </c>
      <c r="AW255" s="13" t="s">
        <v>34</v>
      </c>
      <c r="AX255" s="13" t="s">
        <v>73</v>
      </c>
      <c r="AY255" s="184" t="s">
        <v>122</v>
      </c>
    </row>
    <row r="256" s="14" customFormat="1">
      <c r="A256" s="14"/>
      <c r="B256" s="190"/>
      <c r="C256" s="14"/>
      <c r="D256" s="178" t="s">
        <v>133</v>
      </c>
      <c r="E256" s="191" t="s">
        <v>3</v>
      </c>
      <c r="F256" s="192" t="s">
        <v>766</v>
      </c>
      <c r="G256" s="14"/>
      <c r="H256" s="193">
        <v>31.800000000000001</v>
      </c>
      <c r="I256" s="194"/>
      <c r="J256" s="14"/>
      <c r="K256" s="14"/>
      <c r="L256" s="190"/>
      <c r="M256" s="195"/>
      <c r="N256" s="196"/>
      <c r="O256" s="196"/>
      <c r="P256" s="196"/>
      <c r="Q256" s="196"/>
      <c r="R256" s="196"/>
      <c r="S256" s="196"/>
      <c r="T256" s="197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191" t="s">
        <v>133</v>
      </c>
      <c r="AU256" s="191" t="s">
        <v>83</v>
      </c>
      <c r="AV256" s="14" t="s">
        <v>83</v>
      </c>
      <c r="AW256" s="14" t="s">
        <v>34</v>
      </c>
      <c r="AX256" s="14" t="s">
        <v>73</v>
      </c>
      <c r="AY256" s="191" t="s">
        <v>122</v>
      </c>
    </row>
    <row r="257" s="15" customFormat="1">
      <c r="A257" s="15"/>
      <c r="B257" s="198"/>
      <c r="C257" s="15"/>
      <c r="D257" s="178" t="s">
        <v>133</v>
      </c>
      <c r="E257" s="199" t="s">
        <v>3</v>
      </c>
      <c r="F257" s="200" t="s">
        <v>135</v>
      </c>
      <c r="G257" s="15"/>
      <c r="H257" s="201">
        <v>31.800000000000001</v>
      </c>
      <c r="I257" s="202"/>
      <c r="J257" s="15"/>
      <c r="K257" s="15"/>
      <c r="L257" s="198"/>
      <c r="M257" s="203"/>
      <c r="N257" s="204"/>
      <c r="O257" s="204"/>
      <c r="P257" s="204"/>
      <c r="Q257" s="204"/>
      <c r="R257" s="204"/>
      <c r="S257" s="204"/>
      <c r="T257" s="205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199" t="s">
        <v>133</v>
      </c>
      <c r="AU257" s="199" t="s">
        <v>83</v>
      </c>
      <c r="AV257" s="15" t="s">
        <v>136</v>
      </c>
      <c r="AW257" s="15" t="s">
        <v>34</v>
      </c>
      <c r="AX257" s="15" t="s">
        <v>81</v>
      </c>
      <c r="AY257" s="199" t="s">
        <v>122</v>
      </c>
    </row>
    <row r="258" s="2" customFormat="1" ht="14.4" customHeight="1">
      <c r="A258" s="38"/>
      <c r="B258" s="164"/>
      <c r="C258" s="165" t="s">
        <v>404</v>
      </c>
      <c r="D258" s="165" t="s">
        <v>125</v>
      </c>
      <c r="E258" s="166" t="s">
        <v>767</v>
      </c>
      <c r="F258" s="167" t="s">
        <v>768</v>
      </c>
      <c r="G258" s="168" t="s">
        <v>385</v>
      </c>
      <c r="H258" s="169">
        <v>7.7999999999999998</v>
      </c>
      <c r="I258" s="170"/>
      <c r="J258" s="171">
        <f>ROUND(I258*H258,2)</f>
        <v>0</v>
      </c>
      <c r="K258" s="167" t="s">
        <v>129</v>
      </c>
      <c r="L258" s="39"/>
      <c r="M258" s="172" t="s">
        <v>3</v>
      </c>
      <c r="N258" s="173" t="s">
        <v>44</v>
      </c>
      <c r="O258" s="72"/>
      <c r="P258" s="174">
        <f>O258*H258</f>
        <v>0</v>
      </c>
      <c r="Q258" s="174">
        <v>1.0000000000000001E-05</v>
      </c>
      <c r="R258" s="174">
        <f>Q258*H258</f>
        <v>7.7999999999999999E-05</v>
      </c>
      <c r="S258" s="174">
        <v>0</v>
      </c>
      <c r="T258" s="175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176" t="s">
        <v>136</v>
      </c>
      <c r="AT258" s="176" t="s">
        <v>125</v>
      </c>
      <c r="AU258" s="176" t="s">
        <v>83</v>
      </c>
      <c r="AY258" s="19" t="s">
        <v>122</v>
      </c>
      <c r="BE258" s="177">
        <f>IF(N258="základní",J258,0)</f>
        <v>0</v>
      </c>
      <c r="BF258" s="177">
        <f>IF(N258="snížená",J258,0)</f>
        <v>0</v>
      </c>
      <c r="BG258" s="177">
        <f>IF(N258="zákl. přenesená",J258,0)</f>
        <v>0</v>
      </c>
      <c r="BH258" s="177">
        <f>IF(N258="sníž. přenesená",J258,0)</f>
        <v>0</v>
      </c>
      <c r="BI258" s="177">
        <f>IF(N258="nulová",J258,0)</f>
        <v>0</v>
      </c>
      <c r="BJ258" s="19" t="s">
        <v>81</v>
      </c>
      <c r="BK258" s="177">
        <f>ROUND(I258*H258,2)</f>
        <v>0</v>
      </c>
      <c r="BL258" s="19" t="s">
        <v>136</v>
      </c>
      <c r="BM258" s="176" t="s">
        <v>769</v>
      </c>
    </row>
    <row r="259" s="2" customFormat="1">
      <c r="A259" s="38"/>
      <c r="B259" s="39"/>
      <c r="C259" s="38"/>
      <c r="D259" s="178" t="s">
        <v>132</v>
      </c>
      <c r="E259" s="38"/>
      <c r="F259" s="179" t="s">
        <v>770</v>
      </c>
      <c r="G259" s="38"/>
      <c r="H259" s="38"/>
      <c r="I259" s="180"/>
      <c r="J259" s="38"/>
      <c r="K259" s="38"/>
      <c r="L259" s="39"/>
      <c r="M259" s="181"/>
      <c r="N259" s="182"/>
      <c r="O259" s="72"/>
      <c r="P259" s="72"/>
      <c r="Q259" s="72"/>
      <c r="R259" s="72"/>
      <c r="S259" s="72"/>
      <c r="T259" s="73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9" t="s">
        <v>132</v>
      </c>
      <c r="AU259" s="19" t="s">
        <v>83</v>
      </c>
    </row>
    <row r="260" s="13" customFormat="1">
      <c r="A260" s="13"/>
      <c r="B260" s="183"/>
      <c r="C260" s="13"/>
      <c r="D260" s="178" t="s">
        <v>133</v>
      </c>
      <c r="E260" s="184" t="s">
        <v>3</v>
      </c>
      <c r="F260" s="185" t="s">
        <v>634</v>
      </c>
      <c r="G260" s="13"/>
      <c r="H260" s="184" t="s">
        <v>3</v>
      </c>
      <c r="I260" s="186"/>
      <c r="J260" s="13"/>
      <c r="K260" s="13"/>
      <c r="L260" s="183"/>
      <c r="M260" s="187"/>
      <c r="N260" s="188"/>
      <c r="O260" s="188"/>
      <c r="P260" s="188"/>
      <c r="Q260" s="188"/>
      <c r="R260" s="188"/>
      <c r="S260" s="188"/>
      <c r="T260" s="18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184" t="s">
        <v>133</v>
      </c>
      <c r="AU260" s="184" t="s">
        <v>83</v>
      </c>
      <c r="AV260" s="13" t="s">
        <v>81</v>
      </c>
      <c r="AW260" s="13" t="s">
        <v>34</v>
      </c>
      <c r="AX260" s="13" t="s">
        <v>73</v>
      </c>
      <c r="AY260" s="184" t="s">
        <v>122</v>
      </c>
    </row>
    <row r="261" s="14" customFormat="1">
      <c r="A261" s="14"/>
      <c r="B261" s="190"/>
      <c r="C261" s="14"/>
      <c r="D261" s="178" t="s">
        <v>133</v>
      </c>
      <c r="E261" s="191" t="s">
        <v>3</v>
      </c>
      <c r="F261" s="192" t="s">
        <v>771</v>
      </c>
      <c r="G261" s="14"/>
      <c r="H261" s="193">
        <v>7.7999999999999998</v>
      </c>
      <c r="I261" s="194"/>
      <c r="J261" s="14"/>
      <c r="K261" s="14"/>
      <c r="L261" s="190"/>
      <c r="M261" s="195"/>
      <c r="N261" s="196"/>
      <c r="O261" s="196"/>
      <c r="P261" s="196"/>
      <c r="Q261" s="196"/>
      <c r="R261" s="196"/>
      <c r="S261" s="196"/>
      <c r="T261" s="197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191" t="s">
        <v>133</v>
      </c>
      <c r="AU261" s="191" t="s">
        <v>83</v>
      </c>
      <c r="AV261" s="14" t="s">
        <v>83</v>
      </c>
      <c r="AW261" s="14" t="s">
        <v>34</v>
      </c>
      <c r="AX261" s="14" t="s">
        <v>73</v>
      </c>
      <c r="AY261" s="191" t="s">
        <v>122</v>
      </c>
    </row>
    <row r="262" s="15" customFormat="1">
      <c r="A262" s="15"/>
      <c r="B262" s="198"/>
      <c r="C262" s="15"/>
      <c r="D262" s="178" t="s">
        <v>133</v>
      </c>
      <c r="E262" s="199" t="s">
        <v>3</v>
      </c>
      <c r="F262" s="200" t="s">
        <v>135</v>
      </c>
      <c r="G262" s="15"/>
      <c r="H262" s="201">
        <v>7.7999999999999998</v>
      </c>
      <c r="I262" s="202"/>
      <c r="J262" s="15"/>
      <c r="K262" s="15"/>
      <c r="L262" s="198"/>
      <c r="M262" s="203"/>
      <c r="N262" s="204"/>
      <c r="O262" s="204"/>
      <c r="P262" s="204"/>
      <c r="Q262" s="204"/>
      <c r="R262" s="204"/>
      <c r="S262" s="204"/>
      <c r="T262" s="20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199" t="s">
        <v>133</v>
      </c>
      <c r="AU262" s="199" t="s">
        <v>83</v>
      </c>
      <c r="AV262" s="15" t="s">
        <v>136</v>
      </c>
      <c r="AW262" s="15" t="s">
        <v>34</v>
      </c>
      <c r="AX262" s="15" t="s">
        <v>81</v>
      </c>
      <c r="AY262" s="199" t="s">
        <v>122</v>
      </c>
    </row>
    <row r="263" s="2" customFormat="1" ht="14.4" customHeight="1">
      <c r="A263" s="38"/>
      <c r="B263" s="164"/>
      <c r="C263" s="209" t="s">
        <v>411</v>
      </c>
      <c r="D263" s="209" t="s">
        <v>304</v>
      </c>
      <c r="E263" s="210" t="s">
        <v>772</v>
      </c>
      <c r="F263" s="211" t="s">
        <v>773</v>
      </c>
      <c r="G263" s="212" t="s">
        <v>385</v>
      </c>
      <c r="H263" s="213">
        <v>8.1899999999999995</v>
      </c>
      <c r="I263" s="214"/>
      <c r="J263" s="215">
        <f>ROUND(I263*H263,2)</f>
        <v>0</v>
      </c>
      <c r="K263" s="211" t="s">
        <v>129</v>
      </c>
      <c r="L263" s="216"/>
      <c r="M263" s="217" t="s">
        <v>3</v>
      </c>
      <c r="N263" s="218" t="s">
        <v>44</v>
      </c>
      <c r="O263" s="72"/>
      <c r="P263" s="174">
        <f>O263*H263</f>
        <v>0</v>
      </c>
      <c r="Q263" s="174">
        <v>0.0030999999999999999</v>
      </c>
      <c r="R263" s="174">
        <f>Q263*H263</f>
        <v>0.025388999999999998</v>
      </c>
      <c r="S263" s="174">
        <v>0</v>
      </c>
      <c r="T263" s="175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176" t="s">
        <v>165</v>
      </c>
      <c r="AT263" s="176" t="s">
        <v>304</v>
      </c>
      <c r="AU263" s="176" t="s">
        <v>83</v>
      </c>
      <c r="AY263" s="19" t="s">
        <v>122</v>
      </c>
      <c r="BE263" s="177">
        <f>IF(N263="základní",J263,0)</f>
        <v>0</v>
      </c>
      <c r="BF263" s="177">
        <f>IF(N263="snížená",J263,0)</f>
        <v>0</v>
      </c>
      <c r="BG263" s="177">
        <f>IF(N263="zákl. přenesená",J263,0)</f>
        <v>0</v>
      </c>
      <c r="BH263" s="177">
        <f>IF(N263="sníž. přenesená",J263,0)</f>
        <v>0</v>
      </c>
      <c r="BI263" s="177">
        <f>IF(N263="nulová",J263,0)</f>
        <v>0</v>
      </c>
      <c r="BJ263" s="19" t="s">
        <v>81</v>
      </c>
      <c r="BK263" s="177">
        <f>ROUND(I263*H263,2)</f>
        <v>0</v>
      </c>
      <c r="BL263" s="19" t="s">
        <v>136</v>
      </c>
      <c r="BM263" s="176" t="s">
        <v>774</v>
      </c>
    </row>
    <row r="264" s="2" customFormat="1">
      <c r="A264" s="38"/>
      <c r="B264" s="39"/>
      <c r="C264" s="38"/>
      <c r="D264" s="178" t="s">
        <v>132</v>
      </c>
      <c r="E264" s="38"/>
      <c r="F264" s="179" t="s">
        <v>773</v>
      </c>
      <c r="G264" s="38"/>
      <c r="H264" s="38"/>
      <c r="I264" s="180"/>
      <c r="J264" s="38"/>
      <c r="K264" s="38"/>
      <c r="L264" s="39"/>
      <c r="M264" s="181"/>
      <c r="N264" s="182"/>
      <c r="O264" s="72"/>
      <c r="P264" s="72"/>
      <c r="Q264" s="72"/>
      <c r="R264" s="72"/>
      <c r="S264" s="72"/>
      <c r="T264" s="73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9" t="s">
        <v>132</v>
      </c>
      <c r="AU264" s="19" t="s">
        <v>83</v>
      </c>
    </row>
    <row r="265" s="14" customFormat="1">
      <c r="A265" s="14"/>
      <c r="B265" s="190"/>
      <c r="C265" s="14"/>
      <c r="D265" s="178" t="s">
        <v>133</v>
      </c>
      <c r="E265" s="191" t="s">
        <v>3</v>
      </c>
      <c r="F265" s="192" t="s">
        <v>775</v>
      </c>
      <c r="G265" s="14"/>
      <c r="H265" s="193">
        <v>8.1899999999999995</v>
      </c>
      <c r="I265" s="194"/>
      <c r="J265" s="14"/>
      <c r="K265" s="14"/>
      <c r="L265" s="190"/>
      <c r="M265" s="195"/>
      <c r="N265" s="196"/>
      <c r="O265" s="196"/>
      <c r="P265" s="196"/>
      <c r="Q265" s="196"/>
      <c r="R265" s="196"/>
      <c r="S265" s="196"/>
      <c r="T265" s="197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191" t="s">
        <v>133</v>
      </c>
      <c r="AU265" s="191" t="s">
        <v>83</v>
      </c>
      <c r="AV265" s="14" t="s">
        <v>83</v>
      </c>
      <c r="AW265" s="14" t="s">
        <v>34</v>
      </c>
      <c r="AX265" s="14" t="s">
        <v>73</v>
      </c>
      <c r="AY265" s="191" t="s">
        <v>122</v>
      </c>
    </row>
    <row r="266" s="15" customFormat="1">
      <c r="A266" s="15"/>
      <c r="B266" s="198"/>
      <c r="C266" s="15"/>
      <c r="D266" s="178" t="s">
        <v>133</v>
      </c>
      <c r="E266" s="199" t="s">
        <v>3</v>
      </c>
      <c r="F266" s="200" t="s">
        <v>135</v>
      </c>
      <c r="G266" s="15"/>
      <c r="H266" s="201">
        <v>8.1899999999999995</v>
      </c>
      <c r="I266" s="202"/>
      <c r="J266" s="15"/>
      <c r="K266" s="15"/>
      <c r="L266" s="198"/>
      <c r="M266" s="203"/>
      <c r="N266" s="204"/>
      <c r="O266" s="204"/>
      <c r="P266" s="204"/>
      <c r="Q266" s="204"/>
      <c r="R266" s="204"/>
      <c r="S266" s="204"/>
      <c r="T266" s="20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199" t="s">
        <v>133</v>
      </c>
      <c r="AU266" s="199" t="s">
        <v>83</v>
      </c>
      <c r="AV266" s="15" t="s">
        <v>136</v>
      </c>
      <c r="AW266" s="15" t="s">
        <v>34</v>
      </c>
      <c r="AX266" s="15" t="s">
        <v>81</v>
      </c>
      <c r="AY266" s="199" t="s">
        <v>122</v>
      </c>
    </row>
    <row r="267" s="2" customFormat="1" ht="14.4" customHeight="1">
      <c r="A267" s="38"/>
      <c r="B267" s="164"/>
      <c r="C267" s="209" t="s">
        <v>418</v>
      </c>
      <c r="D267" s="209" t="s">
        <v>304</v>
      </c>
      <c r="E267" s="210" t="s">
        <v>776</v>
      </c>
      <c r="F267" s="211" t="s">
        <v>777</v>
      </c>
      <c r="G267" s="212" t="s">
        <v>385</v>
      </c>
      <c r="H267" s="213">
        <v>33.390000000000001</v>
      </c>
      <c r="I267" s="214"/>
      <c r="J267" s="215">
        <f>ROUND(I267*H267,2)</f>
        <v>0</v>
      </c>
      <c r="K267" s="211" t="s">
        <v>129</v>
      </c>
      <c r="L267" s="216"/>
      <c r="M267" s="217" t="s">
        <v>3</v>
      </c>
      <c r="N267" s="218" t="s">
        <v>44</v>
      </c>
      <c r="O267" s="72"/>
      <c r="P267" s="174">
        <f>O267*H267</f>
        <v>0</v>
      </c>
      <c r="Q267" s="174">
        <v>0.0025999999999999999</v>
      </c>
      <c r="R267" s="174">
        <f>Q267*H267</f>
        <v>0.086814000000000002</v>
      </c>
      <c r="S267" s="174">
        <v>0</v>
      </c>
      <c r="T267" s="175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176" t="s">
        <v>165</v>
      </c>
      <c r="AT267" s="176" t="s">
        <v>304</v>
      </c>
      <c r="AU267" s="176" t="s">
        <v>83</v>
      </c>
      <c r="AY267" s="19" t="s">
        <v>122</v>
      </c>
      <c r="BE267" s="177">
        <f>IF(N267="základní",J267,0)</f>
        <v>0</v>
      </c>
      <c r="BF267" s="177">
        <f>IF(N267="snížená",J267,0)</f>
        <v>0</v>
      </c>
      <c r="BG267" s="177">
        <f>IF(N267="zákl. přenesená",J267,0)</f>
        <v>0</v>
      </c>
      <c r="BH267" s="177">
        <f>IF(N267="sníž. přenesená",J267,0)</f>
        <v>0</v>
      </c>
      <c r="BI267" s="177">
        <f>IF(N267="nulová",J267,0)</f>
        <v>0</v>
      </c>
      <c r="BJ267" s="19" t="s">
        <v>81</v>
      </c>
      <c r="BK267" s="177">
        <f>ROUND(I267*H267,2)</f>
        <v>0</v>
      </c>
      <c r="BL267" s="19" t="s">
        <v>136</v>
      </c>
      <c r="BM267" s="176" t="s">
        <v>778</v>
      </c>
    </row>
    <row r="268" s="2" customFormat="1">
      <c r="A268" s="38"/>
      <c r="B268" s="39"/>
      <c r="C268" s="38"/>
      <c r="D268" s="178" t="s">
        <v>132</v>
      </c>
      <c r="E268" s="38"/>
      <c r="F268" s="179" t="s">
        <v>777</v>
      </c>
      <c r="G268" s="38"/>
      <c r="H268" s="38"/>
      <c r="I268" s="180"/>
      <c r="J268" s="38"/>
      <c r="K268" s="38"/>
      <c r="L268" s="39"/>
      <c r="M268" s="181"/>
      <c r="N268" s="182"/>
      <c r="O268" s="72"/>
      <c r="P268" s="72"/>
      <c r="Q268" s="72"/>
      <c r="R268" s="72"/>
      <c r="S268" s="72"/>
      <c r="T268" s="73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9" t="s">
        <v>132</v>
      </c>
      <c r="AU268" s="19" t="s">
        <v>83</v>
      </c>
    </row>
    <row r="269" s="14" customFormat="1">
      <c r="A269" s="14"/>
      <c r="B269" s="190"/>
      <c r="C269" s="14"/>
      <c r="D269" s="178" t="s">
        <v>133</v>
      </c>
      <c r="E269" s="191" t="s">
        <v>3</v>
      </c>
      <c r="F269" s="192" t="s">
        <v>779</v>
      </c>
      <c r="G269" s="14"/>
      <c r="H269" s="193">
        <v>33.390000000000001</v>
      </c>
      <c r="I269" s="194"/>
      <c r="J269" s="14"/>
      <c r="K269" s="14"/>
      <c r="L269" s="190"/>
      <c r="M269" s="195"/>
      <c r="N269" s="196"/>
      <c r="O269" s="196"/>
      <c r="P269" s="196"/>
      <c r="Q269" s="196"/>
      <c r="R269" s="196"/>
      <c r="S269" s="196"/>
      <c r="T269" s="197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191" t="s">
        <v>133</v>
      </c>
      <c r="AU269" s="191" t="s">
        <v>83</v>
      </c>
      <c r="AV269" s="14" t="s">
        <v>83</v>
      </c>
      <c r="AW269" s="14" t="s">
        <v>34</v>
      </c>
      <c r="AX269" s="14" t="s">
        <v>73</v>
      </c>
      <c r="AY269" s="191" t="s">
        <v>122</v>
      </c>
    </row>
    <row r="270" s="15" customFormat="1">
      <c r="A270" s="15"/>
      <c r="B270" s="198"/>
      <c r="C270" s="15"/>
      <c r="D270" s="178" t="s">
        <v>133</v>
      </c>
      <c r="E270" s="199" t="s">
        <v>3</v>
      </c>
      <c r="F270" s="200" t="s">
        <v>135</v>
      </c>
      <c r="G270" s="15"/>
      <c r="H270" s="201">
        <v>33.390000000000001</v>
      </c>
      <c r="I270" s="202"/>
      <c r="J270" s="15"/>
      <c r="K270" s="15"/>
      <c r="L270" s="198"/>
      <c r="M270" s="203"/>
      <c r="N270" s="204"/>
      <c r="O270" s="204"/>
      <c r="P270" s="204"/>
      <c r="Q270" s="204"/>
      <c r="R270" s="204"/>
      <c r="S270" s="204"/>
      <c r="T270" s="20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199" t="s">
        <v>133</v>
      </c>
      <c r="AU270" s="199" t="s">
        <v>83</v>
      </c>
      <c r="AV270" s="15" t="s">
        <v>136</v>
      </c>
      <c r="AW270" s="15" t="s">
        <v>34</v>
      </c>
      <c r="AX270" s="15" t="s">
        <v>81</v>
      </c>
      <c r="AY270" s="199" t="s">
        <v>122</v>
      </c>
    </row>
    <row r="271" s="2" customFormat="1" ht="14.4" customHeight="1">
      <c r="A271" s="38"/>
      <c r="B271" s="164"/>
      <c r="C271" s="165" t="s">
        <v>287</v>
      </c>
      <c r="D271" s="165" t="s">
        <v>125</v>
      </c>
      <c r="E271" s="166" t="s">
        <v>780</v>
      </c>
      <c r="F271" s="167" t="s">
        <v>781</v>
      </c>
      <c r="G271" s="168" t="s">
        <v>385</v>
      </c>
      <c r="H271" s="169">
        <v>39.600000000000001</v>
      </c>
      <c r="I271" s="170"/>
      <c r="J271" s="171">
        <f>ROUND(I271*H271,2)</f>
        <v>0</v>
      </c>
      <c r="K271" s="167" t="s">
        <v>129</v>
      </c>
      <c r="L271" s="39"/>
      <c r="M271" s="172" t="s">
        <v>3</v>
      </c>
      <c r="N271" s="173" t="s">
        <v>44</v>
      </c>
      <c r="O271" s="72"/>
      <c r="P271" s="174">
        <f>O271*H271</f>
        <v>0</v>
      </c>
      <c r="Q271" s="174">
        <v>0</v>
      </c>
      <c r="R271" s="174">
        <f>Q271*H271</f>
        <v>0</v>
      </c>
      <c r="S271" s="174">
        <v>0</v>
      </c>
      <c r="T271" s="175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176" t="s">
        <v>136</v>
      </c>
      <c r="AT271" s="176" t="s">
        <v>125</v>
      </c>
      <c r="AU271" s="176" t="s">
        <v>83</v>
      </c>
      <c r="AY271" s="19" t="s">
        <v>122</v>
      </c>
      <c r="BE271" s="177">
        <f>IF(N271="základní",J271,0)</f>
        <v>0</v>
      </c>
      <c r="BF271" s="177">
        <f>IF(N271="snížená",J271,0)</f>
        <v>0</v>
      </c>
      <c r="BG271" s="177">
        <f>IF(N271="zákl. přenesená",J271,0)</f>
        <v>0</v>
      </c>
      <c r="BH271" s="177">
        <f>IF(N271="sníž. přenesená",J271,0)</f>
        <v>0</v>
      </c>
      <c r="BI271" s="177">
        <f>IF(N271="nulová",J271,0)</f>
        <v>0</v>
      </c>
      <c r="BJ271" s="19" t="s">
        <v>81</v>
      </c>
      <c r="BK271" s="177">
        <f>ROUND(I271*H271,2)</f>
        <v>0</v>
      </c>
      <c r="BL271" s="19" t="s">
        <v>136</v>
      </c>
      <c r="BM271" s="176" t="s">
        <v>782</v>
      </c>
    </row>
    <row r="272" s="2" customFormat="1">
      <c r="A272" s="38"/>
      <c r="B272" s="39"/>
      <c r="C272" s="38"/>
      <c r="D272" s="178" t="s">
        <v>132</v>
      </c>
      <c r="E272" s="38"/>
      <c r="F272" s="179" t="s">
        <v>783</v>
      </c>
      <c r="G272" s="38"/>
      <c r="H272" s="38"/>
      <c r="I272" s="180"/>
      <c r="J272" s="38"/>
      <c r="K272" s="38"/>
      <c r="L272" s="39"/>
      <c r="M272" s="181"/>
      <c r="N272" s="182"/>
      <c r="O272" s="72"/>
      <c r="P272" s="72"/>
      <c r="Q272" s="72"/>
      <c r="R272" s="72"/>
      <c r="S272" s="72"/>
      <c r="T272" s="73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9" t="s">
        <v>132</v>
      </c>
      <c r="AU272" s="19" t="s">
        <v>83</v>
      </c>
    </row>
    <row r="273" s="14" customFormat="1">
      <c r="A273" s="14"/>
      <c r="B273" s="190"/>
      <c r="C273" s="14"/>
      <c r="D273" s="178" t="s">
        <v>133</v>
      </c>
      <c r="E273" s="191" t="s">
        <v>3</v>
      </c>
      <c r="F273" s="192" t="s">
        <v>784</v>
      </c>
      <c r="G273" s="14"/>
      <c r="H273" s="193">
        <v>39.600000000000001</v>
      </c>
      <c r="I273" s="194"/>
      <c r="J273" s="14"/>
      <c r="K273" s="14"/>
      <c r="L273" s="190"/>
      <c r="M273" s="195"/>
      <c r="N273" s="196"/>
      <c r="O273" s="196"/>
      <c r="P273" s="196"/>
      <c r="Q273" s="196"/>
      <c r="R273" s="196"/>
      <c r="S273" s="196"/>
      <c r="T273" s="197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191" t="s">
        <v>133</v>
      </c>
      <c r="AU273" s="191" t="s">
        <v>83</v>
      </c>
      <c r="AV273" s="14" t="s">
        <v>83</v>
      </c>
      <c r="AW273" s="14" t="s">
        <v>34</v>
      </c>
      <c r="AX273" s="14" t="s">
        <v>73</v>
      </c>
      <c r="AY273" s="191" t="s">
        <v>122</v>
      </c>
    </row>
    <row r="274" s="15" customFormat="1">
      <c r="A274" s="15"/>
      <c r="B274" s="198"/>
      <c r="C274" s="15"/>
      <c r="D274" s="178" t="s">
        <v>133</v>
      </c>
      <c r="E274" s="199" t="s">
        <v>3</v>
      </c>
      <c r="F274" s="200" t="s">
        <v>135</v>
      </c>
      <c r="G274" s="15"/>
      <c r="H274" s="201">
        <v>39.600000000000001</v>
      </c>
      <c r="I274" s="202"/>
      <c r="J274" s="15"/>
      <c r="K274" s="15"/>
      <c r="L274" s="198"/>
      <c r="M274" s="203"/>
      <c r="N274" s="204"/>
      <c r="O274" s="204"/>
      <c r="P274" s="204"/>
      <c r="Q274" s="204"/>
      <c r="R274" s="204"/>
      <c r="S274" s="204"/>
      <c r="T274" s="20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199" t="s">
        <v>133</v>
      </c>
      <c r="AU274" s="199" t="s">
        <v>83</v>
      </c>
      <c r="AV274" s="15" t="s">
        <v>136</v>
      </c>
      <c r="AW274" s="15" t="s">
        <v>34</v>
      </c>
      <c r="AX274" s="15" t="s">
        <v>81</v>
      </c>
      <c r="AY274" s="199" t="s">
        <v>122</v>
      </c>
    </row>
    <row r="275" s="2" customFormat="1" ht="14.4" customHeight="1">
      <c r="A275" s="38"/>
      <c r="B275" s="164"/>
      <c r="C275" s="165" t="s">
        <v>427</v>
      </c>
      <c r="D275" s="165" t="s">
        <v>125</v>
      </c>
      <c r="E275" s="166" t="s">
        <v>785</v>
      </c>
      <c r="F275" s="167" t="s">
        <v>786</v>
      </c>
      <c r="G275" s="168" t="s">
        <v>337</v>
      </c>
      <c r="H275" s="169">
        <v>1</v>
      </c>
      <c r="I275" s="170"/>
      <c r="J275" s="171">
        <f>ROUND(I275*H275,2)</f>
        <v>0</v>
      </c>
      <c r="K275" s="167" t="s">
        <v>129</v>
      </c>
      <c r="L275" s="39"/>
      <c r="M275" s="172" t="s">
        <v>3</v>
      </c>
      <c r="N275" s="173" t="s">
        <v>44</v>
      </c>
      <c r="O275" s="72"/>
      <c r="P275" s="174">
        <f>O275*H275</f>
        <v>0</v>
      </c>
      <c r="Q275" s="174">
        <v>1.92726</v>
      </c>
      <c r="R275" s="174">
        <f>Q275*H275</f>
        <v>1.92726</v>
      </c>
      <c r="S275" s="174">
        <v>0</v>
      </c>
      <c r="T275" s="175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176" t="s">
        <v>136</v>
      </c>
      <c r="AT275" s="176" t="s">
        <v>125</v>
      </c>
      <c r="AU275" s="176" t="s">
        <v>83</v>
      </c>
      <c r="AY275" s="19" t="s">
        <v>122</v>
      </c>
      <c r="BE275" s="177">
        <f>IF(N275="základní",J275,0)</f>
        <v>0</v>
      </c>
      <c r="BF275" s="177">
        <f>IF(N275="snížená",J275,0)</f>
        <v>0</v>
      </c>
      <c r="BG275" s="177">
        <f>IF(N275="zákl. přenesená",J275,0)</f>
        <v>0</v>
      </c>
      <c r="BH275" s="177">
        <f>IF(N275="sníž. přenesená",J275,0)</f>
        <v>0</v>
      </c>
      <c r="BI275" s="177">
        <f>IF(N275="nulová",J275,0)</f>
        <v>0</v>
      </c>
      <c r="BJ275" s="19" t="s">
        <v>81</v>
      </c>
      <c r="BK275" s="177">
        <f>ROUND(I275*H275,2)</f>
        <v>0</v>
      </c>
      <c r="BL275" s="19" t="s">
        <v>136</v>
      </c>
      <c r="BM275" s="176" t="s">
        <v>787</v>
      </c>
    </row>
    <row r="276" s="2" customFormat="1">
      <c r="A276" s="38"/>
      <c r="B276" s="39"/>
      <c r="C276" s="38"/>
      <c r="D276" s="178" t="s">
        <v>132</v>
      </c>
      <c r="E276" s="38"/>
      <c r="F276" s="179" t="s">
        <v>788</v>
      </c>
      <c r="G276" s="38"/>
      <c r="H276" s="38"/>
      <c r="I276" s="180"/>
      <c r="J276" s="38"/>
      <c r="K276" s="38"/>
      <c r="L276" s="39"/>
      <c r="M276" s="181"/>
      <c r="N276" s="182"/>
      <c r="O276" s="72"/>
      <c r="P276" s="72"/>
      <c r="Q276" s="72"/>
      <c r="R276" s="72"/>
      <c r="S276" s="72"/>
      <c r="T276" s="73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9" t="s">
        <v>132</v>
      </c>
      <c r="AU276" s="19" t="s">
        <v>83</v>
      </c>
    </row>
    <row r="277" s="13" customFormat="1">
      <c r="A277" s="13"/>
      <c r="B277" s="183"/>
      <c r="C277" s="13"/>
      <c r="D277" s="178" t="s">
        <v>133</v>
      </c>
      <c r="E277" s="184" t="s">
        <v>3</v>
      </c>
      <c r="F277" s="185" t="s">
        <v>789</v>
      </c>
      <c r="G277" s="13"/>
      <c r="H277" s="184" t="s">
        <v>3</v>
      </c>
      <c r="I277" s="186"/>
      <c r="J277" s="13"/>
      <c r="K277" s="13"/>
      <c r="L277" s="183"/>
      <c r="M277" s="187"/>
      <c r="N277" s="188"/>
      <c r="O277" s="188"/>
      <c r="P277" s="188"/>
      <c r="Q277" s="188"/>
      <c r="R277" s="188"/>
      <c r="S277" s="188"/>
      <c r="T277" s="18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184" t="s">
        <v>133</v>
      </c>
      <c r="AU277" s="184" t="s">
        <v>83</v>
      </c>
      <c r="AV277" s="13" t="s">
        <v>81</v>
      </c>
      <c r="AW277" s="13" t="s">
        <v>34</v>
      </c>
      <c r="AX277" s="13" t="s">
        <v>73</v>
      </c>
      <c r="AY277" s="184" t="s">
        <v>122</v>
      </c>
    </row>
    <row r="278" s="13" customFormat="1">
      <c r="A278" s="13"/>
      <c r="B278" s="183"/>
      <c r="C278" s="13"/>
      <c r="D278" s="178" t="s">
        <v>133</v>
      </c>
      <c r="E278" s="184" t="s">
        <v>3</v>
      </c>
      <c r="F278" s="185" t="s">
        <v>760</v>
      </c>
      <c r="G278" s="13"/>
      <c r="H278" s="184" t="s">
        <v>3</v>
      </c>
      <c r="I278" s="186"/>
      <c r="J278" s="13"/>
      <c r="K278" s="13"/>
      <c r="L278" s="183"/>
      <c r="M278" s="187"/>
      <c r="N278" s="188"/>
      <c r="O278" s="188"/>
      <c r="P278" s="188"/>
      <c r="Q278" s="188"/>
      <c r="R278" s="188"/>
      <c r="S278" s="188"/>
      <c r="T278" s="18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184" t="s">
        <v>133</v>
      </c>
      <c r="AU278" s="184" t="s">
        <v>83</v>
      </c>
      <c r="AV278" s="13" t="s">
        <v>81</v>
      </c>
      <c r="AW278" s="13" t="s">
        <v>34</v>
      </c>
      <c r="AX278" s="13" t="s">
        <v>73</v>
      </c>
      <c r="AY278" s="184" t="s">
        <v>122</v>
      </c>
    </row>
    <row r="279" s="14" customFormat="1">
      <c r="A279" s="14"/>
      <c r="B279" s="190"/>
      <c r="C279" s="14"/>
      <c r="D279" s="178" t="s">
        <v>133</v>
      </c>
      <c r="E279" s="191" t="s">
        <v>3</v>
      </c>
      <c r="F279" s="192" t="s">
        <v>81</v>
      </c>
      <c r="G279" s="14"/>
      <c r="H279" s="193">
        <v>1</v>
      </c>
      <c r="I279" s="194"/>
      <c r="J279" s="14"/>
      <c r="K279" s="14"/>
      <c r="L279" s="190"/>
      <c r="M279" s="195"/>
      <c r="N279" s="196"/>
      <c r="O279" s="196"/>
      <c r="P279" s="196"/>
      <c r="Q279" s="196"/>
      <c r="R279" s="196"/>
      <c r="S279" s="196"/>
      <c r="T279" s="197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191" t="s">
        <v>133</v>
      </c>
      <c r="AU279" s="191" t="s">
        <v>83</v>
      </c>
      <c r="AV279" s="14" t="s">
        <v>83</v>
      </c>
      <c r="AW279" s="14" t="s">
        <v>34</v>
      </c>
      <c r="AX279" s="14" t="s">
        <v>73</v>
      </c>
      <c r="AY279" s="191" t="s">
        <v>122</v>
      </c>
    </row>
    <row r="280" s="15" customFormat="1">
      <c r="A280" s="15"/>
      <c r="B280" s="198"/>
      <c r="C280" s="15"/>
      <c r="D280" s="178" t="s">
        <v>133</v>
      </c>
      <c r="E280" s="199" t="s">
        <v>3</v>
      </c>
      <c r="F280" s="200" t="s">
        <v>135</v>
      </c>
      <c r="G280" s="15"/>
      <c r="H280" s="201">
        <v>1</v>
      </c>
      <c r="I280" s="202"/>
      <c r="J280" s="15"/>
      <c r="K280" s="15"/>
      <c r="L280" s="198"/>
      <c r="M280" s="203"/>
      <c r="N280" s="204"/>
      <c r="O280" s="204"/>
      <c r="P280" s="204"/>
      <c r="Q280" s="204"/>
      <c r="R280" s="204"/>
      <c r="S280" s="204"/>
      <c r="T280" s="20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199" t="s">
        <v>133</v>
      </c>
      <c r="AU280" s="199" t="s">
        <v>83</v>
      </c>
      <c r="AV280" s="15" t="s">
        <v>136</v>
      </c>
      <c r="AW280" s="15" t="s">
        <v>34</v>
      </c>
      <c r="AX280" s="15" t="s">
        <v>81</v>
      </c>
      <c r="AY280" s="199" t="s">
        <v>122</v>
      </c>
    </row>
    <row r="281" s="2" customFormat="1" ht="14.4" customHeight="1">
      <c r="A281" s="38"/>
      <c r="B281" s="164"/>
      <c r="C281" s="165" t="s">
        <v>432</v>
      </c>
      <c r="D281" s="165" t="s">
        <v>125</v>
      </c>
      <c r="E281" s="166" t="s">
        <v>790</v>
      </c>
      <c r="F281" s="167" t="s">
        <v>791</v>
      </c>
      <c r="G281" s="168" t="s">
        <v>337</v>
      </c>
      <c r="H281" s="169">
        <v>6</v>
      </c>
      <c r="I281" s="170"/>
      <c r="J281" s="171">
        <f>ROUND(I281*H281,2)</f>
        <v>0</v>
      </c>
      <c r="K281" s="167" t="s">
        <v>129</v>
      </c>
      <c r="L281" s="39"/>
      <c r="M281" s="172" t="s">
        <v>3</v>
      </c>
      <c r="N281" s="173" t="s">
        <v>44</v>
      </c>
      <c r="O281" s="72"/>
      <c r="P281" s="174">
        <f>O281*H281</f>
        <v>0</v>
      </c>
      <c r="Q281" s="174">
        <v>0.010189999999999999</v>
      </c>
      <c r="R281" s="174">
        <f>Q281*H281</f>
        <v>0.06114</v>
      </c>
      <c r="S281" s="174">
        <v>0</v>
      </c>
      <c r="T281" s="175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176" t="s">
        <v>136</v>
      </c>
      <c r="AT281" s="176" t="s">
        <v>125</v>
      </c>
      <c r="AU281" s="176" t="s">
        <v>83</v>
      </c>
      <c r="AY281" s="19" t="s">
        <v>122</v>
      </c>
      <c r="BE281" s="177">
        <f>IF(N281="základní",J281,0)</f>
        <v>0</v>
      </c>
      <c r="BF281" s="177">
        <f>IF(N281="snížená",J281,0)</f>
        <v>0</v>
      </c>
      <c r="BG281" s="177">
        <f>IF(N281="zákl. přenesená",J281,0)</f>
        <v>0</v>
      </c>
      <c r="BH281" s="177">
        <f>IF(N281="sníž. přenesená",J281,0)</f>
        <v>0</v>
      </c>
      <c r="BI281" s="177">
        <f>IF(N281="nulová",J281,0)</f>
        <v>0</v>
      </c>
      <c r="BJ281" s="19" t="s">
        <v>81</v>
      </c>
      <c r="BK281" s="177">
        <f>ROUND(I281*H281,2)</f>
        <v>0</v>
      </c>
      <c r="BL281" s="19" t="s">
        <v>136</v>
      </c>
      <c r="BM281" s="176" t="s">
        <v>792</v>
      </c>
    </row>
    <row r="282" s="2" customFormat="1">
      <c r="A282" s="38"/>
      <c r="B282" s="39"/>
      <c r="C282" s="38"/>
      <c r="D282" s="178" t="s">
        <v>132</v>
      </c>
      <c r="E282" s="38"/>
      <c r="F282" s="179" t="s">
        <v>791</v>
      </c>
      <c r="G282" s="38"/>
      <c r="H282" s="38"/>
      <c r="I282" s="180"/>
      <c r="J282" s="38"/>
      <c r="K282" s="38"/>
      <c r="L282" s="39"/>
      <c r="M282" s="181"/>
      <c r="N282" s="182"/>
      <c r="O282" s="72"/>
      <c r="P282" s="72"/>
      <c r="Q282" s="72"/>
      <c r="R282" s="72"/>
      <c r="S282" s="72"/>
      <c r="T282" s="73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9" t="s">
        <v>132</v>
      </c>
      <c r="AU282" s="19" t="s">
        <v>83</v>
      </c>
    </row>
    <row r="283" s="13" customFormat="1">
      <c r="A283" s="13"/>
      <c r="B283" s="183"/>
      <c r="C283" s="13"/>
      <c r="D283" s="178" t="s">
        <v>133</v>
      </c>
      <c r="E283" s="184" t="s">
        <v>3</v>
      </c>
      <c r="F283" s="185" t="s">
        <v>789</v>
      </c>
      <c r="G283" s="13"/>
      <c r="H283" s="184" t="s">
        <v>3</v>
      </c>
      <c r="I283" s="186"/>
      <c r="J283" s="13"/>
      <c r="K283" s="13"/>
      <c r="L283" s="183"/>
      <c r="M283" s="187"/>
      <c r="N283" s="188"/>
      <c r="O283" s="188"/>
      <c r="P283" s="188"/>
      <c r="Q283" s="188"/>
      <c r="R283" s="188"/>
      <c r="S283" s="188"/>
      <c r="T283" s="189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184" t="s">
        <v>133</v>
      </c>
      <c r="AU283" s="184" t="s">
        <v>83</v>
      </c>
      <c r="AV283" s="13" t="s">
        <v>81</v>
      </c>
      <c r="AW283" s="13" t="s">
        <v>34</v>
      </c>
      <c r="AX283" s="13" t="s">
        <v>73</v>
      </c>
      <c r="AY283" s="184" t="s">
        <v>122</v>
      </c>
    </row>
    <row r="284" s="13" customFormat="1">
      <c r="A284" s="13"/>
      <c r="B284" s="183"/>
      <c r="C284" s="13"/>
      <c r="D284" s="178" t="s">
        <v>133</v>
      </c>
      <c r="E284" s="184" t="s">
        <v>3</v>
      </c>
      <c r="F284" s="185" t="s">
        <v>754</v>
      </c>
      <c r="G284" s="13"/>
      <c r="H284" s="184" t="s">
        <v>3</v>
      </c>
      <c r="I284" s="186"/>
      <c r="J284" s="13"/>
      <c r="K284" s="13"/>
      <c r="L284" s="183"/>
      <c r="M284" s="187"/>
      <c r="N284" s="188"/>
      <c r="O284" s="188"/>
      <c r="P284" s="188"/>
      <c r="Q284" s="188"/>
      <c r="R284" s="188"/>
      <c r="S284" s="188"/>
      <c r="T284" s="189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184" t="s">
        <v>133</v>
      </c>
      <c r="AU284" s="184" t="s">
        <v>83</v>
      </c>
      <c r="AV284" s="13" t="s">
        <v>81</v>
      </c>
      <c r="AW284" s="13" t="s">
        <v>34</v>
      </c>
      <c r="AX284" s="13" t="s">
        <v>73</v>
      </c>
      <c r="AY284" s="184" t="s">
        <v>122</v>
      </c>
    </row>
    <row r="285" s="14" customFormat="1">
      <c r="A285" s="14"/>
      <c r="B285" s="190"/>
      <c r="C285" s="14"/>
      <c r="D285" s="178" t="s">
        <v>133</v>
      </c>
      <c r="E285" s="191" t="s">
        <v>3</v>
      </c>
      <c r="F285" s="192" t="s">
        <v>156</v>
      </c>
      <c r="G285" s="14"/>
      <c r="H285" s="193">
        <v>6</v>
      </c>
      <c r="I285" s="194"/>
      <c r="J285" s="14"/>
      <c r="K285" s="14"/>
      <c r="L285" s="190"/>
      <c r="M285" s="195"/>
      <c r="N285" s="196"/>
      <c r="O285" s="196"/>
      <c r="P285" s="196"/>
      <c r="Q285" s="196"/>
      <c r="R285" s="196"/>
      <c r="S285" s="196"/>
      <c r="T285" s="197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191" t="s">
        <v>133</v>
      </c>
      <c r="AU285" s="191" t="s">
        <v>83</v>
      </c>
      <c r="AV285" s="14" t="s">
        <v>83</v>
      </c>
      <c r="AW285" s="14" t="s">
        <v>34</v>
      </c>
      <c r="AX285" s="14" t="s">
        <v>73</v>
      </c>
      <c r="AY285" s="191" t="s">
        <v>122</v>
      </c>
    </row>
    <row r="286" s="15" customFormat="1">
      <c r="A286" s="15"/>
      <c r="B286" s="198"/>
      <c r="C286" s="15"/>
      <c r="D286" s="178" t="s">
        <v>133</v>
      </c>
      <c r="E286" s="199" t="s">
        <v>3</v>
      </c>
      <c r="F286" s="200" t="s">
        <v>135</v>
      </c>
      <c r="G286" s="15"/>
      <c r="H286" s="201">
        <v>6</v>
      </c>
      <c r="I286" s="202"/>
      <c r="J286" s="15"/>
      <c r="K286" s="15"/>
      <c r="L286" s="198"/>
      <c r="M286" s="203"/>
      <c r="N286" s="204"/>
      <c r="O286" s="204"/>
      <c r="P286" s="204"/>
      <c r="Q286" s="204"/>
      <c r="R286" s="204"/>
      <c r="S286" s="204"/>
      <c r="T286" s="20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199" t="s">
        <v>133</v>
      </c>
      <c r="AU286" s="199" t="s">
        <v>83</v>
      </c>
      <c r="AV286" s="15" t="s">
        <v>136</v>
      </c>
      <c r="AW286" s="15" t="s">
        <v>34</v>
      </c>
      <c r="AX286" s="15" t="s">
        <v>81</v>
      </c>
      <c r="AY286" s="199" t="s">
        <v>122</v>
      </c>
    </row>
    <row r="287" s="2" customFormat="1" ht="14.4" customHeight="1">
      <c r="A287" s="38"/>
      <c r="B287" s="164"/>
      <c r="C287" s="165" t="s">
        <v>437</v>
      </c>
      <c r="D287" s="165" t="s">
        <v>125</v>
      </c>
      <c r="E287" s="166" t="s">
        <v>793</v>
      </c>
      <c r="F287" s="167" t="s">
        <v>794</v>
      </c>
      <c r="G287" s="168" t="s">
        <v>337</v>
      </c>
      <c r="H287" s="169">
        <v>2</v>
      </c>
      <c r="I287" s="170"/>
      <c r="J287" s="171">
        <f>ROUND(I287*H287,2)</f>
        <v>0</v>
      </c>
      <c r="K287" s="167" t="s">
        <v>129</v>
      </c>
      <c r="L287" s="39"/>
      <c r="M287" s="172" t="s">
        <v>3</v>
      </c>
      <c r="N287" s="173" t="s">
        <v>44</v>
      </c>
      <c r="O287" s="72"/>
      <c r="P287" s="174">
        <f>O287*H287</f>
        <v>0</v>
      </c>
      <c r="Q287" s="174">
        <v>0.01248</v>
      </c>
      <c r="R287" s="174">
        <f>Q287*H287</f>
        <v>0.02496</v>
      </c>
      <c r="S287" s="174">
        <v>0</v>
      </c>
      <c r="T287" s="175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176" t="s">
        <v>136</v>
      </c>
      <c r="AT287" s="176" t="s">
        <v>125</v>
      </c>
      <c r="AU287" s="176" t="s">
        <v>83</v>
      </c>
      <c r="AY287" s="19" t="s">
        <v>122</v>
      </c>
      <c r="BE287" s="177">
        <f>IF(N287="základní",J287,0)</f>
        <v>0</v>
      </c>
      <c r="BF287" s="177">
        <f>IF(N287="snížená",J287,0)</f>
        <v>0</v>
      </c>
      <c r="BG287" s="177">
        <f>IF(N287="zákl. přenesená",J287,0)</f>
        <v>0</v>
      </c>
      <c r="BH287" s="177">
        <f>IF(N287="sníž. přenesená",J287,0)</f>
        <v>0</v>
      </c>
      <c r="BI287" s="177">
        <f>IF(N287="nulová",J287,0)</f>
        <v>0</v>
      </c>
      <c r="BJ287" s="19" t="s">
        <v>81</v>
      </c>
      <c r="BK287" s="177">
        <f>ROUND(I287*H287,2)</f>
        <v>0</v>
      </c>
      <c r="BL287" s="19" t="s">
        <v>136</v>
      </c>
      <c r="BM287" s="176" t="s">
        <v>795</v>
      </c>
    </row>
    <row r="288" s="2" customFormat="1">
      <c r="A288" s="38"/>
      <c r="B288" s="39"/>
      <c r="C288" s="38"/>
      <c r="D288" s="178" t="s">
        <v>132</v>
      </c>
      <c r="E288" s="38"/>
      <c r="F288" s="179" t="s">
        <v>794</v>
      </c>
      <c r="G288" s="38"/>
      <c r="H288" s="38"/>
      <c r="I288" s="180"/>
      <c r="J288" s="38"/>
      <c r="K288" s="38"/>
      <c r="L288" s="39"/>
      <c r="M288" s="181"/>
      <c r="N288" s="182"/>
      <c r="O288" s="72"/>
      <c r="P288" s="72"/>
      <c r="Q288" s="72"/>
      <c r="R288" s="72"/>
      <c r="S288" s="72"/>
      <c r="T288" s="73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9" t="s">
        <v>132</v>
      </c>
      <c r="AU288" s="19" t="s">
        <v>83</v>
      </c>
    </row>
    <row r="289" s="13" customFormat="1">
      <c r="A289" s="13"/>
      <c r="B289" s="183"/>
      <c r="C289" s="13"/>
      <c r="D289" s="178" t="s">
        <v>133</v>
      </c>
      <c r="E289" s="184" t="s">
        <v>3</v>
      </c>
      <c r="F289" s="185" t="s">
        <v>789</v>
      </c>
      <c r="G289" s="13"/>
      <c r="H289" s="184" t="s">
        <v>3</v>
      </c>
      <c r="I289" s="186"/>
      <c r="J289" s="13"/>
      <c r="K289" s="13"/>
      <c r="L289" s="183"/>
      <c r="M289" s="187"/>
      <c r="N289" s="188"/>
      <c r="O289" s="188"/>
      <c r="P289" s="188"/>
      <c r="Q289" s="188"/>
      <c r="R289" s="188"/>
      <c r="S289" s="188"/>
      <c r="T289" s="189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184" t="s">
        <v>133</v>
      </c>
      <c r="AU289" s="184" t="s">
        <v>83</v>
      </c>
      <c r="AV289" s="13" t="s">
        <v>81</v>
      </c>
      <c r="AW289" s="13" t="s">
        <v>34</v>
      </c>
      <c r="AX289" s="13" t="s">
        <v>73</v>
      </c>
      <c r="AY289" s="184" t="s">
        <v>122</v>
      </c>
    </row>
    <row r="290" s="13" customFormat="1">
      <c r="A290" s="13"/>
      <c r="B290" s="183"/>
      <c r="C290" s="13"/>
      <c r="D290" s="178" t="s">
        <v>133</v>
      </c>
      <c r="E290" s="184" t="s">
        <v>3</v>
      </c>
      <c r="F290" s="185" t="s">
        <v>754</v>
      </c>
      <c r="G290" s="13"/>
      <c r="H290" s="184" t="s">
        <v>3</v>
      </c>
      <c r="I290" s="186"/>
      <c r="J290" s="13"/>
      <c r="K290" s="13"/>
      <c r="L290" s="183"/>
      <c r="M290" s="187"/>
      <c r="N290" s="188"/>
      <c r="O290" s="188"/>
      <c r="P290" s="188"/>
      <c r="Q290" s="188"/>
      <c r="R290" s="188"/>
      <c r="S290" s="188"/>
      <c r="T290" s="189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184" t="s">
        <v>133</v>
      </c>
      <c r="AU290" s="184" t="s">
        <v>83</v>
      </c>
      <c r="AV290" s="13" t="s">
        <v>81</v>
      </c>
      <c r="AW290" s="13" t="s">
        <v>34</v>
      </c>
      <c r="AX290" s="13" t="s">
        <v>73</v>
      </c>
      <c r="AY290" s="184" t="s">
        <v>122</v>
      </c>
    </row>
    <row r="291" s="14" customFormat="1">
      <c r="A291" s="14"/>
      <c r="B291" s="190"/>
      <c r="C291" s="14"/>
      <c r="D291" s="178" t="s">
        <v>133</v>
      </c>
      <c r="E291" s="191" t="s">
        <v>3</v>
      </c>
      <c r="F291" s="192" t="s">
        <v>83</v>
      </c>
      <c r="G291" s="14"/>
      <c r="H291" s="193">
        <v>2</v>
      </c>
      <c r="I291" s="194"/>
      <c r="J291" s="14"/>
      <c r="K291" s="14"/>
      <c r="L291" s="190"/>
      <c r="M291" s="195"/>
      <c r="N291" s="196"/>
      <c r="O291" s="196"/>
      <c r="P291" s="196"/>
      <c r="Q291" s="196"/>
      <c r="R291" s="196"/>
      <c r="S291" s="196"/>
      <c r="T291" s="197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191" t="s">
        <v>133</v>
      </c>
      <c r="AU291" s="191" t="s">
        <v>83</v>
      </c>
      <c r="AV291" s="14" t="s">
        <v>83</v>
      </c>
      <c r="AW291" s="14" t="s">
        <v>34</v>
      </c>
      <c r="AX291" s="14" t="s">
        <v>73</v>
      </c>
      <c r="AY291" s="191" t="s">
        <v>122</v>
      </c>
    </row>
    <row r="292" s="15" customFormat="1">
      <c r="A292" s="15"/>
      <c r="B292" s="198"/>
      <c r="C292" s="15"/>
      <c r="D292" s="178" t="s">
        <v>133</v>
      </c>
      <c r="E292" s="199" t="s">
        <v>3</v>
      </c>
      <c r="F292" s="200" t="s">
        <v>135</v>
      </c>
      <c r="G292" s="15"/>
      <c r="H292" s="201">
        <v>2</v>
      </c>
      <c r="I292" s="202"/>
      <c r="J292" s="15"/>
      <c r="K292" s="15"/>
      <c r="L292" s="198"/>
      <c r="M292" s="203"/>
      <c r="N292" s="204"/>
      <c r="O292" s="204"/>
      <c r="P292" s="204"/>
      <c r="Q292" s="204"/>
      <c r="R292" s="204"/>
      <c r="S292" s="204"/>
      <c r="T292" s="20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199" t="s">
        <v>133</v>
      </c>
      <c r="AU292" s="199" t="s">
        <v>83</v>
      </c>
      <c r="AV292" s="15" t="s">
        <v>136</v>
      </c>
      <c r="AW292" s="15" t="s">
        <v>34</v>
      </c>
      <c r="AX292" s="15" t="s">
        <v>81</v>
      </c>
      <c r="AY292" s="199" t="s">
        <v>122</v>
      </c>
    </row>
    <row r="293" s="2" customFormat="1" ht="14.4" customHeight="1">
      <c r="A293" s="38"/>
      <c r="B293" s="164"/>
      <c r="C293" s="209" t="s">
        <v>442</v>
      </c>
      <c r="D293" s="209" t="s">
        <v>304</v>
      </c>
      <c r="E293" s="210" t="s">
        <v>796</v>
      </c>
      <c r="F293" s="211" t="s">
        <v>797</v>
      </c>
      <c r="G293" s="212" t="s">
        <v>337</v>
      </c>
      <c r="H293" s="213">
        <v>7</v>
      </c>
      <c r="I293" s="214"/>
      <c r="J293" s="215">
        <f>ROUND(I293*H293,2)</f>
        <v>0</v>
      </c>
      <c r="K293" s="211" t="s">
        <v>129</v>
      </c>
      <c r="L293" s="216"/>
      <c r="M293" s="217" t="s">
        <v>3</v>
      </c>
      <c r="N293" s="218" t="s">
        <v>44</v>
      </c>
      <c r="O293" s="72"/>
      <c r="P293" s="174">
        <f>O293*H293</f>
        <v>0</v>
      </c>
      <c r="Q293" s="174">
        <v>0.040000000000000001</v>
      </c>
      <c r="R293" s="174">
        <f>Q293*H293</f>
        <v>0.28000000000000003</v>
      </c>
      <c r="S293" s="174">
        <v>0</v>
      </c>
      <c r="T293" s="175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176" t="s">
        <v>165</v>
      </c>
      <c r="AT293" s="176" t="s">
        <v>304</v>
      </c>
      <c r="AU293" s="176" t="s">
        <v>83</v>
      </c>
      <c r="AY293" s="19" t="s">
        <v>122</v>
      </c>
      <c r="BE293" s="177">
        <f>IF(N293="základní",J293,0)</f>
        <v>0</v>
      </c>
      <c r="BF293" s="177">
        <f>IF(N293="snížená",J293,0)</f>
        <v>0</v>
      </c>
      <c r="BG293" s="177">
        <f>IF(N293="zákl. přenesená",J293,0)</f>
        <v>0</v>
      </c>
      <c r="BH293" s="177">
        <f>IF(N293="sníž. přenesená",J293,0)</f>
        <v>0</v>
      </c>
      <c r="BI293" s="177">
        <f>IF(N293="nulová",J293,0)</f>
        <v>0</v>
      </c>
      <c r="BJ293" s="19" t="s">
        <v>81</v>
      </c>
      <c r="BK293" s="177">
        <f>ROUND(I293*H293,2)</f>
        <v>0</v>
      </c>
      <c r="BL293" s="19" t="s">
        <v>136</v>
      </c>
      <c r="BM293" s="176" t="s">
        <v>798</v>
      </c>
    </row>
    <row r="294" s="2" customFormat="1">
      <c r="A294" s="38"/>
      <c r="B294" s="39"/>
      <c r="C294" s="38"/>
      <c r="D294" s="178" t="s">
        <v>132</v>
      </c>
      <c r="E294" s="38"/>
      <c r="F294" s="179" t="s">
        <v>797</v>
      </c>
      <c r="G294" s="38"/>
      <c r="H294" s="38"/>
      <c r="I294" s="180"/>
      <c r="J294" s="38"/>
      <c r="K294" s="38"/>
      <c r="L294" s="39"/>
      <c r="M294" s="181"/>
      <c r="N294" s="182"/>
      <c r="O294" s="72"/>
      <c r="P294" s="72"/>
      <c r="Q294" s="72"/>
      <c r="R294" s="72"/>
      <c r="S294" s="72"/>
      <c r="T294" s="73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9" t="s">
        <v>132</v>
      </c>
      <c r="AU294" s="19" t="s">
        <v>83</v>
      </c>
    </row>
    <row r="295" s="13" customFormat="1">
      <c r="A295" s="13"/>
      <c r="B295" s="183"/>
      <c r="C295" s="13"/>
      <c r="D295" s="178" t="s">
        <v>133</v>
      </c>
      <c r="E295" s="184" t="s">
        <v>3</v>
      </c>
      <c r="F295" s="185" t="s">
        <v>789</v>
      </c>
      <c r="G295" s="13"/>
      <c r="H295" s="184" t="s">
        <v>3</v>
      </c>
      <c r="I295" s="186"/>
      <c r="J295" s="13"/>
      <c r="K295" s="13"/>
      <c r="L295" s="183"/>
      <c r="M295" s="187"/>
      <c r="N295" s="188"/>
      <c r="O295" s="188"/>
      <c r="P295" s="188"/>
      <c r="Q295" s="188"/>
      <c r="R295" s="188"/>
      <c r="S295" s="188"/>
      <c r="T295" s="189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184" t="s">
        <v>133</v>
      </c>
      <c r="AU295" s="184" t="s">
        <v>83</v>
      </c>
      <c r="AV295" s="13" t="s">
        <v>81</v>
      </c>
      <c r="AW295" s="13" t="s">
        <v>34</v>
      </c>
      <c r="AX295" s="13" t="s">
        <v>73</v>
      </c>
      <c r="AY295" s="184" t="s">
        <v>122</v>
      </c>
    </row>
    <row r="296" s="13" customFormat="1">
      <c r="A296" s="13"/>
      <c r="B296" s="183"/>
      <c r="C296" s="13"/>
      <c r="D296" s="178" t="s">
        <v>133</v>
      </c>
      <c r="E296" s="184" t="s">
        <v>3</v>
      </c>
      <c r="F296" s="185" t="s">
        <v>760</v>
      </c>
      <c r="G296" s="13"/>
      <c r="H296" s="184" t="s">
        <v>3</v>
      </c>
      <c r="I296" s="186"/>
      <c r="J296" s="13"/>
      <c r="K296" s="13"/>
      <c r="L296" s="183"/>
      <c r="M296" s="187"/>
      <c r="N296" s="188"/>
      <c r="O296" s="188"/>
      <c r="P296" s="188"/>
      <c r="Q296" s="188"/>
      <c r="R296" s="188"/>
      <c r="S296" s="188"/>
      <c r="T296" s="189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184" t="s">
        <v>133</v>
      </c>
      <c r="AU296" s="184" t="s">
        <v>83</v>
      </c>
      <c r="AV296" s="13" t="s">
        <v>81</v>
      </c>
      <c r="AW296" s="13" t="s">
        <v>34</v>
      </c>
      <c r="AX296" s="13" t="s">
        <v>73</v>
      </c>
      <c r="AY296" s="184" t="s">
        <v>122</v>
      </c>
    </row>
    <row r="297" s="14" customFormat="1">
      <c r="A297" s="14"/>
      <c r="B297" s="190"/>
      <c r="C297" s="14"/>
      <c r="D297" s="178" t="s">
        <v>133</v>
      </c>
      <c r="E297" s="191" t="s">
        <v>3</v>
      </c>
      <c r="F297" s="192" t="s">
        <v>81</v>
      </c>
      <c r="G297" s="14"/>
      <c r="H297" s="193">
        <v>1</v>
      </c>
      <c r="I297" s="194"/>
      <c r="J297" s="14"/>
      <c r="K297" s="14"/>
      <c r="L297" s="190"/>
      <c r="M297" s="195"/>
      <c r="N297" s="196"/>
      <c r="O297" s="196"/>
      <c r="P297" s="196"/>
      <c r="Q297" s="196"/>
      <c r="R297" s="196"/>
      <c r="S297" s="196"/>
      <c r="T297" s="197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191" t="s">
        <v>133</v>
      </c>
      <c r="AU297" s="191" t="s">
        <v>83</v>
      </c>
      <c r="AV297" s="14" t="s">
        <v>83</v>
      </c>
      <c r="AW297" s="14" t="s">
        <v>34</v>
      </c>
      <c r="AX297" s="14" t="s">
        <v>73</v>
      </c>
      <c r="AY297" s="191" t="s">
        <v>122</v>
      </c>
    </row>
    <row r="298" s="13" customFormat="1">
      <c r="A298" s="13"/>
      <c r="B298" s="183"/>
      <c r="C298" s="13"/>
      <c r="D298" s="178" t="s">
        <v>133</v>
      </c>
      <c r="E298" s="184" t="s">
        <v>3</v>
      </c>
      <c r="F298" s="185" t="s">
        <v>754</v>
      </c>
      <c r="G298" s="13"/>
      <c r="H298" s="184" t="s">
        <v>3</v>
      </c>
      <c r="I298" s="186"/>
      <c r="J298" s="13"/>
      <c r="K298" s="13"/>
      <c r="L298" s="183"/>
      <c r="M298" s="187"/>
      <c r="N298" s="188"/>
      <c r="O298" s="188"/>
      <c r="P298" s="188"/>
      <c r="Q298" s="188"/>
      <c r="R298" s="188"/>
      <c r="S298" s="188"/>
      <c r="T298" s="189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184" t="s">
        <v>133</v>
      </c>
      <c r="AU298" s="184" t="s">
        <v>83</v>
      </c>
      <c r="AV298" s="13" t="s">
        <v>81</v>
      </c>
      <c r="AW298" s="13" t="s">
        <v>34</v>
      </c>
      <c r="AX298" s="13" t="s">
        <v>73</v>
      </c>
      <c r="AY298" s="184" t="s">
        <v>122</v>
      </c>
    </row>
    <row r="299" s="14" customFormat="1">
      <c r="A299" s="14"/>
      <c r="B299" s="190"/>
      <c r="C299" s="14"/>
      <c r="D299" s="178" t="s">
        <v>133</v>
      </c>
      <c r="E299" s="191" t="s">
        <v>3</v>
      </c>
      <c r="F299" s="192" t="s">
        <v>156</v>
      </c>
      <c r="G299" s="14"/>
      <c r="H299" s="193">
        <v>6</v>
      </c>
      <c r="I299" s="194"/>
      <c r="J299" s="14"/>
      <c r="K299" s="14"/>
      <c r="L299" s="190"/>
      <c r="M299" s="195"/>
      <c r="N299" s="196"/>
      <c r="O299" s="196"/>
      <c r="P299" s="196"/>
      <c r="Q299" s="196"/>
      <c r="R299" s="196"/>
      <c r="S299" s="196"/>
      <c r="T299" s="197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191" t="s">
        <v>133</v>
      </c>
      <c r="AU299" s="191" t="s">
        <v>83</v>
      </c>
      <c r="AV299" s="14" t="s">
        <v>83</v>
      </c>
      <c r="AW299" s="14" t="s">
        <v>34</v>
      </c>
      <c r="AX299" s="14" t="s">
        <v>73</v>
      </c>
      <c r="AY299" s="191" t="s">
        <v>122</v>
      </c>
    </row>
    <row r="300" s="15" customFormat="1">
      <c r="A300" s="15"/>
      <c r="B300" s="198"/>
      <c r="C300" s="15"/>
      <c r="D300" s="178" t="s">
        <v>133</v>
      </c>
      <c r="E300" s="199" t="s">
        <v>3</v>
      </c>
      <c r="F300" s="200" t="s">
        <v>135</v>
      </c>
      <c r="G300" s="15"/>
      <c r="H300" s="201">
        <v>7</v>
      </c>
      <c r="I300" s="202"/>
      <c r="J300" s="15"/>
      <c r="K300" s="15"/>
      <c r="L300" s="198"/>
      <c r="M300" s="203"/>
      <c r="N300" s="204"/>
      <c r="O300" s="204"/>
      <c r="P300" s="204"/>
      <c r="Q300" s="204"/>
      <c r="R300" s="204"/>
      <c r="S300" s="204"/>
      <c r="T300" s="20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199" t="s">
        <v>133</v>
      </c>
      <c r="AU300" s="199" t="s">
        <v>83</v>
      </c>
      <c r="AV300" s="15" t="s">
        <v>136</v>
      </c>
      <c r="AW300" s="15" t="s">
        <v>34</v>
      </c>
      <c r="AX300" s="15" t="s">
        <v>81</v>
      </c>
      <c r="AY300" s="199" t="s">
        <v>122</v>
      </c>
    </row>
    <row r="301" s="2" customFormat="1" ht="14.4" customHeight="1">
      <c r="A301" s="38"/>
      <c r="B301" s="164"/>
      <c r="C301" s="209" t="s">
        <v>447</v>
      </c>
      <c r="D301" s="209" t="s">
        <v>304</v>
      </c>
      <c r="E301" s="210" t="s">
        <v>722</v>
      </c>
      <c r="F301" s="211" t="s">
        <v>723</v>
      </c>
      <c r="G301" s="212" t="s">
        <v>337</v>
      </c>
      <c r="H301" s="213">
        <v>1</v>
      </c>
      <c r="I301" s="214"/>
      <c r="J301" s="215">
        <f>ROUND(I301*H301,2)</f>
        <v>0</v>
      </c>
      <c r="K301" s="211" t="s">
        <v>129</v>
      </c>
      <c r="L301" s="216"/>
      <c r="M301" s="217" t="s">
        <v>3</v>
      </c>
      <c r="N301" s="218" t="s">
        <v>44</v>
      </c>
      <c r="O301" s="72"/>
      <c r="P301" s="174">
        <f>O301*H301</f>
        <v>0</v>
      </c>
      <c r="Q301" s="174">
        <v>0.050999999999999997</v>
      </c>
      <c r="R301" s="174">
        <f>Q301*H301</f>
        <v>0.050999999999999997</v>
      </c>
      <c r="S301" s="174">
        <v>0</v>
      </c>
      <c r="T301" s="175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176" t="s">
        <v>165</v>
      </c>
      <c r="AT301" s="176" t="s">
        <v>304</v>
      </c>
      <c r="AU301" s="176" t="s">
        <v>83</v>
      </c>
      <c r="AY301" s="19" t="s">
        <v>122</v>
      </c>
      <c r="BE301" s="177">
        <f>IF(N301="základní",J301,0)</f>
        <v>0</v>
      </c>
      <c r="BF301" s="177">
        <f>IF(N301="snížená",J301,0)</f>
        <v>0</v>
      </c>
      <c r="BG301" s="177">
        <f>IF(N301="zákl. přenesená",J301,0)</f>
        <v>0</v>
      </c>
      <c r="BH301" s="177">
        <f>IF(N301="sníž. přenesená",J301,0)</f>
        <v>0</v>
      </c>
      <c r="BI301" s="177">
        <f>IF(N301="nulová",J301,0)</f>
        <v>0</v>
      </c>
      <c r="BJ301" s="19" t="s">
        <v>81</v>
      </c>
      <c r="BK301" s="177">
        <f>ROUND(I301*H301,2)</f>
        <v>0</v>
      </c>
      <c r="BL301" s="19" t="s">
        <v>136</v>
      </c>
      <c r="BM301" s="176" t="s">
        <v>799</v>
      </c>
    </row>
    <row r="302" s="2" customFormat="1">
      <c r="A302" s="38"/>
      <c r="B302" s="39"/>
      <c r="C302" s="38"/>
      <c r="D302" s="178" t="s">
        <v>132</v>
      </c>
      <c r="E302" s="38"/>
      <c r="F302" s="179" t="s">
        <v>723</v>
      </c>
      <c r="G302" s="38"/>
      <c r="H302" s="38"/>
      <c r="I302" s="180"/>
      <c r="J302" s="38"/>
      <c r="K302" s="38"/>
      <c r="L302" s="39"/>
      <c r="M302" s="181"/>
      <c r="N302" s="182"/>
      <c r="O302" s="72"/>
      <c r="P302" s="72"/>
      <c r="Q302" s="72"/>
      <c r="R302" s="72"/>
      <c r="S302" s="72"/>
      <c r="T302" s="73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9" t="s">
        <v>132</v>
      </c>
      <c r="AU302" s="19" t="s">
        <v>83</v>
      </c>
    </row>
    <row r="303" s="13" customFormat="1">
      <c r="A303" s="13"/>
      <c r="B303" s="183"/>
      <c r="C303" s="13"/>
      <c r="D303" s="178" t="s">
        <v>133</v>
      </c>
      <c r="E303" s="184" t="s">
        <v>3</v>
      </c>
      <c r="F303" s="185" t="s">
        <v>789</v>
      </c>
      <c r="G303" s="13"/>
      <c r="H303" s="184" t="s">
        <v>3</v>
      </c>
      <c r="I303" s="186"/>
      <c r="J303" s="13"/>
      <c r="K303" s="13"/>
      <c r="L303" s="183"/>
      <c r="M303" s="187"/>
      <c r="N303" s="188"/>
      <c r="O303" s="188"/>
      <c r="P303" s="188"/>
      <c r="Q303" s="188"/>
      <c r="R303" s="188"/>
      <c r="S303" s="188"/>
      <c r="T303" s="189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184" t="s">
        <v>133</v>
      </c>
      <c r="AU303" s="184" t="s">
        <v>83</v>
      </c>
      <c r="AV303" s="13" t="s">
        <v>81</v>
      </c>
      <c r="AW303" s="13" t="s">
        <v>34</v>
      </c>
      <c r="AX303" s="13" t="s">
        <v>73</v>
      </c>
      <c r="AY303" s="184" t="s">
        <v>122</v>
      </c>
    </row>
    <row r="304" s="13" customFormat="1">
      <c r="A304" s="13"/>
      <c r="B304" s="183"/>
      <c r="C304" s="13"/>
      <c r="D304" s="178" t="s">
        <v>133</v>
      </c>
      <c r="E304" s="184" t="s">
        <v>3</v>
      </c>
      <c r="F304" s="185" t="s">
        <v>760</v>
      </c>
      <c r="G304" s="13"/>
      <c r="H304" s="184" t="s">
        <v>3</v>
      </c>
      <c r="I304" s="186"/>
      <c r="J304" s="13"/>
      <c r="K304" s="13"/>
      <c r="L304" s="183"/>
      <c r="M304" s="187"/>
      <c r="N304" s="188"/>
      <c r="O304" s="188"/>
      <c r="P304" s="188"/>
      <c r="Q304" s="188"/>
      <c r="R304" s="188"/>
      <c r="S304" s="188"/>
      <c r="T304" s="189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184" t="s">
        <v>133</v>
      </c>
      <c r="AU304" s="184" t="s">
        <v>83</v>
      </c>
      <c r="AV304" s="13" t="s">
        <v>81</v>
      </c>
      <c r="AW304" s="13" t="s">
        <v>34</v>
      </c>
      <c r="AX304" s="13" t="s">
        <v>73</v>
      </c>
      <c r="AY304" s="184" t="s">
        <v>122</v>
      </c>
    </row>
    <row r="305" s="14" customFormat="1">
      <c r="A305" s="14"/>
      <c r="B305" s="190"/>
      <c r="C305" s="14"/>
      <c r="D305" s="178" t="s">
        <v>133</v>
      </c>
      <c r="E305" s="191" t="s">
        <v>3</v>
      </c>
      <c r="F305" s="192" t="s">
        <v>81</v>
      </c>
      <c r="G305" s="14"/>
      <c r="H305" s="193">
        <v>1</v>
      </c>
      <c r="I305" s="194"/>
      <c r="J305" s="14"/>
      <c r="K305" s="14"/>
      <c r="L305" s="190"/>
      <c r="M305" s="195"/>
      <c r="N305" s="196"/>
      <c r="O305" s="196"/>
      <c r="P305" s="196"/>
      <c r="Q305" s="196"/>
      <c r="R305" s="196"/>
      <c r="S305" s="196"/>
      <c r="T305" s="197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191" t="s">
        <v>133</v>
      </c>
      <c r="AU305" s="191" t="s">
        <v>83</v>
      </c>
      <c r="AV305" s="14" t="s">
        <v>83</v>
      </c>
      <c r="AW305" s="14" t="s">
        <v>34</v>
      </c>
      <c r="AX305" s="14" t="s">
        <v>73</v>
      </c>
      <c r="AY305" s="191" t="s">
        <v>122</v>
      </c>
    </row>
    <row r="306" s="15" customFormat="1">
      <c r="A306" s="15"/>
      <c r="B306" s="198"/>
      <c r="C306" s="15"/>
      <c r="D306" s="178" t="s">
        <v>133</v>
      </c>
      <c r="E306" s="199" t="s">
        <v>3</v>
      </c>
      <c r="F306" s="200" t="s">
        <v>135</v>
      </c>
      <c r="G306" s="15"/>
      <c r="H306" s="201">
        <v>1</v>
      </c>
      <c r="I306" s="202"/>
      <c r="J306" s="15"/>
      <c r="K306" s="15"/>
      <c r="L306" s="198"/>
      <c r="M306" s="203"/>
      <c r="N306" s="204"/>
      <c r="O306" s="204"/>
      <c r="P306" s="204"/>
      <c r="Q306" s="204"/>
      <c r="R306" s="204"/>
      <c r="S306" s="204"/>
      <c r="T306" s="20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199" t="s">
        <v>133</v>
      </c>
      <c r="AU306" s="199" t="s">
        <v>83</v>
      </c>
      <c r="AV306" s="15" t="s">
        <v>136</v>
      </c>
      <c r="AW306" s="15" t="s">
        <v>34</v>
      </c>
      <c r="AX306" s="15" t="s">
        <v>81</v>
      </c>
      <c r="AY306" s="199" t="s">
        <v>122</v>
      </c>
    </row>
    <row r="307" s="2" customFormat="1" ht="14.4" customHeight="1">
      <c r="A307" s="38"/>
      <c r="B307" s="164"/>
      <c r="C307" s="209" t="s">
        <v>454</v>
      </c>
      <c r="D307" s="209" t="s">
        <v>304</v>
      </c>
      <c r="E307" s="210" t="s">
        <v>800</v>
      </c>
      <c r="F307" s="211" t="s">
        <v>801</v>
      </c>
      <c r="G307" s="212" t="s">
        <v>337</v>
      </c>
      <c r="H307" s="213">
        <v>3</v>
      </c>
      <c r="I307" s="214"/>
      <c r="J307" s="215">
        <f>ROUND(I307*H307,2)</f>
        <v>0</v>
      </c>
      <c r="K307" s="211" t="s">
        <v>129</v>
      </c>
      <c r="L307" s="216"/>
      <c r="M307" s="217" t="s">
        <v>3</v>
      </c>
      <c r="N307" s="218" t="s">
        <v>44</v>
      </c>
      <c r="O307" s="72"/>
      <c r="P307" s="174">
        <f>O307*H307</f>
        <v>0</v>
      </c>
      <c r="Q307" s="174">
        <v>0.58499999999999996</v>
      </c>
      <c r="R307" s="174">
        <f>Q307*H307</f>
        <v>1.7549999999999999</v>
      </c>
      <c r="S307" s="174">
        <v>0</v>
      </c>
      <c r="T307" s="175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176" t="s">
        <v>165</v>
      </c>
      <c r="AT307" s="176" t="s">
        <v>304</v>
      </c>
      <c r="AU307" s="176" t="s">
        <v>83</v>
      </c>
      <c r="AY307" s="19" t="s">
        <v>122</v>
      </c>
      <c r="BE307" s="177">
        <f>IF(N307="základní",J307,0)</f>
        <v>0</v>
      </c>
      <c r="BF307" s="177">
        <f>IF(N307="snížená",J307,0)</f>
        <v>0</v>
      </c>
      <c r="BG307" s="177">
        <f>IF(N307="zákl. přenesená",J307,0)</f>
        <v>0</v>
      </c>
      <c r="BH307" s="177">
        <f>IF(N307="sníž. přenesená",J307,0)</f>
        <v>0</v>
      </c>
      <c r="BI307" s="177">
        <f>IF(N307="nulová",J307,0)</f>
        <v>0</v>
      </c>
      <c r="BJ307" s="19" t="s">
        <v>81</v>
      </c>
      <c r="BK307" s="177">
        <f>ROUND(I307*H307,2)</f>
        <v>0</v>
      </c>
      <c r="BL307" s="19" t="s">
        <v>136</v>
      </c>
      <c r="BM307" s="176" t="s">
        <v>802</v>
      </c>
    </row>
    <row r="308" s="2" customFormat="1">
      <c r="A308" s="38"/>
      <c r="B308" s="39"/>
      <c r="C308" s="38"/>
      <c r="D308" s="178" t="s">
        <v>132</v>
      </c>
      <c r="E308" s="38"/>
      <c r="F308" s="179" t="s">
        <v>801</v>
      </c>
      <c r="G308" s="38"/>
      <c r="H308" s="38"/>
      <c r="I308" s="180"/>
      <c r="J308" s="38"/>
      <c r="K308" s="38"/>
      <c r="L308" s="39"/>
      <c r="M308" s="181"/>
      <c r="N308" s="182"/>
      <c r="O308" s="72"/>
      <c r="P308" s="72"/>
      <c r="Q308" s="72"/>
      <c r="R308" s="72"/>
      <c r="S308" s="72"/>
      <c r="T308" s="73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9" t="s">
        <v>132</v>
      </c>
      <c r="AU308" s="19" t="s">
        <v>83</v>
      </c>
    </row>
    <row r="309" s="13" customFormat="1">
      <c r="A309" s="13"/>
      <c r="B309" s="183"/>
      <c r="C309" s="13"/>
      <c r="D309" s="178" t="s">
        <v>133</v>
      </c>
      <c r="E309" s="184" t="s">
        <v>3</v>
      </c>
      <c r="F309" s="185" t="s">
        <v>789</v>
      </c>
      <c r="G309" s="13"/>
      <c r="H309" s="184" t="s">
        <v>3</v>
      </c>
      <c r="I309" s="186"/>
      <c r="J309" s="13"/>
      <c r="K309" s="13"/>
      <c r="L309" s="183"/>
      <c r="M309" s="187"/>
      <c r="N309" s="188"/>
      <c r="O309" s="188"/>
      <c r="P309" s="188"/>
      <c r="Q309" s="188"/>
      <c r="R309" s="188"/>
      <c r="S309" s="188"/>
      <c r="T309" s="189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184" t="s">
        <v>133</v>
      </c>
      <c r="AU309" s="184" t="s">
        <v>83</v>
      </c>
      <c r="AV309" s="13" t="s">
        <v>81</v>
      </c>
      <c r="AW309" s="13" t="s">
        <v>34</v>
      </c>
      <c r="AX309" s="13" t="s">
        <v>73</v>
      </c>
      <c r="AY309" s="184" t="s">
        <v>122</v>
      </c>
    </row>
    <row r="310" s="13" customFormat="1">
      <c r="A310" s="13"/>
      <c r="B310" s="183"/>
      <c r="C310" s="13"/>
      <c r="D310" s="178" t="s">
        <v>133</v>
      </c>
      <c r="E310" s="184" t="s">
        <v>3</v>
      </c>
      <c r="F310" s="185" t="s">
        <v>760</v>
      </c>
      <c r="G310" s="13"/>
      <c r="H310" s="184" t="s">
        <v>3</v>
      </c>
      <c r="I310" s="186"/>
      <c r="J310" s="13"/>
      <c r="K310" s="13"/>
      <c r="L310" s="183"/>
      <c r="M310" s="187"/>
      <c r="N310" s="188"/>
      <c r="O310" s="188"/>
      <c r="P310" s="188"/>
      <c r="Q310" s="188"/>
      <c r="R310" s="188"/>
      <c r="S310" s="188"/>
      <c r="T310" s="189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184" t="s">
        <v>133</v>
      </c>
      <c r="AU310" s="184" t="s">
        <v>83</v>
      </c>
      <c r="AV310" s="13" t="s">
        <v>81</v>
      </c>
      <c r="AW310" s="13" t="s">
        <v>34</v>
      </c>
      <c r="AX310" s="13" t="s">
        <v>73</v>
      </c>
      <c r="AY310" s="184" t="s">
        <v>122</v>
      </c>
    </row>
    <row r="311" s="14" customFormat="1">
      <c r="A311" s="14"/>
      <c r="B311" s="190"/>
      <c r="C311" s="14"/>
      <c r="D311" s="178" t="s">
        <v>133</v>
      </c>
      <c r="E311" s="191" t="s">
        <v>3</v>
      </c>
      <c r="F311" s="192" t="s">
        <v>81</v>
      </c>
      <c r="G311" s="14"/>
      <c r="H311" s="193">
        <v>1</v>
      </c>
      <c r="I311" s="194"/>
      <c r="J311" s="14"/>
      <c r="K311" s="14"/>
      <c r="L311" s="190"/>
      <c r="M311" s="195"/>
      <c r="N311" s="196"/>
      <c r="O311" s="196"/>
      <c r="P311" s="196"/>
      <c r="Q311" s="196"/>
      <c r="R311" s="196"/>
      <c r="S311" s="196"/>
      <c r="T311" s="197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191" t="s">
        <v>133</v>
      </c>
      <c r="AU311" s="191" t="s">
        <v>83</v>
      </c>
      <c r="AV311" s="14" t="s">
        <v>83</v>
      </c>
      <c r="AW311" s="14" t="s">
        <v>34</v>
      </c>
      <c r="AX311" s="14" t="s">
        <v>73</v>
      </c>
      <c r="AY311" s="191" t="s">
        <v>122</v>
      </c>
    </row>
    <row r="312" s="13" customFormat="1">
      <c r="A312" s="13"/>
      <c r="B312" s="183"/>
      <c r="C312" s="13"/>
      <c r="D312" s="178" t="s">
        <v>133</v>
      </c>
      <c r="E312" s="184" t="s">
        <v>3</v>
      </c>
      <c r="F312" s="185" t="s">
        <v>754</v>
      </c>
      <c r="G312" s="13"/>
      <c r="H312" s="184" t="s">
        <v>3</v>
      </c>
      <c r="I312" s="186"/>
      <c r="J312" s="13"/>
      <c r="K312" s="13"/>
      <c r="L312" s="183"/>
      <c r="M312" s="187"/>
      <c r="N312" s="188"/>
      <c r="O312" s="188"/>
      <c r="P312" s="188"/>
      <c r="Q312" s="188"/>
      <c r="R312" s="188"/>
      <c r="S312" s="188"/>
      <c r="T312" s="189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184" t="s">
        <v>133</v>
      </c>
      <c r="AU312" s="184" t="s">
        <v>83</v>
      </c>
      <c r="AV312" s="13" t="s">
        <v>81</v>
      </c>
      <c r="AW312" s="13" t="s">
        <v>34</v>
      </c>
      <c r="AX312" s="13" t="s">
        <v>73</v>
      </c>
      <c r="AY312" s="184" t="s">
        <v>122</v>
      </c>
    </row>
    <row r="313" s="14" customFormat="1">
      <c r="A313" s="14"/>
      <c r="B313" s="190"/>
      <c r="C313" s="14"/>
      <c r="D313" s="178" t="s">
        <v>133</v>
      </c>
      <c r="E313" s="191" t="s">
        <v>3</v>
      </c>
      <c r="F313" s="192" t="s">
        <v>83</v>
      </c>
      <c r="G313" s="14"/>
      <c r="H313" s="193">
        <v>2</v>
      </c>
      <c r="I313" s="194"/>
      <c r="J313" s="14"/>
      <c r="K313" s="14"/>
      <c r="L313" s="190"/>
      <c r="M313" s="195"/>
      <c r="N313" s="196"/>
      <c r="O313" s="196"/>
      <c r="P313" s="196"/>
      <c r="Q313" s="196"/>
      <c r="R313" s="196"/>
      <c r="S313" s="196"/>
      <c r="T313" s="197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191" t="s">
        <v>133</v>
      </c>
      <c r="AU313" s="191" t="s">
        <v>83</v>
      </c>
      <c r="AV313" s="14" t="s">
        <v>83</v>
      </c>
      <c r="AW313" s="14" t="s">
        <v>34</v>
      </c>
      <c r="AX313" s="14" t="s">
        <v>73</v>
      </c>
      <c r="AY313" s="191" t="s">
        <v>122</v>
      </c>
    </row>
    <row r="314" s="15" customFormat="1">
      <c r="A314" s="15"/>
      <c r="B314" s="198"/>
      <c r="C314" s="15"/>
      <c r="D314" s="178" t="s">
        <v>133</v>
      </c>
      <c r="E314" s="199" t="s">
        <v>3</v>
      </c>
      <c r="F314" s="200" t="s">
        <v>135</v>
      </c>
      <c r="G314" s="15"/>
      <c r="H314" s="201">
        <v>3</v>
      </c>
      <c r="I314" s="202"/>
      <c r="J314" s="15"/>
      <c r="K314" s="15"/>
      <c r="L314" s="198"/>
      <c r="M314" s="203"/>
      <c r="N314" s="204"/>
      <c r="O314" s="204"/>
      <c r="P314" s="204"/>
      <c r="Q314" s="204"/>
      <c r="R314" s="204"/>
      <c r="S314" s="204"/>
      <c r="T314" s="20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199" t="s">
        <v>133</v>
      </c>
      <c r="AU314" s="199" t="s">
        <v>83</v>
      </c>
      <c r="AV314" s="15" t="s">
        <v>136</v>
      </c>
      <c r="AW314" s="15" t="s">
        <v>34</v>
      </c>
      <c r="AX314" s="15" t="s">
        <v>81</v>
      </c>
      <c r="AY314" s="199" t="s">
        <v>122</v>
      </c>
    </row>
    <row r="315" s="2" customFormat="1" ht="14.4" customHeight="1">
      <c r="A315" s="38"/>
      <c r="B315" s="164"/>
      <c r="C315" s="209" t="s">
        <v>459</v>
      </c>
      <c r="D315" s="209" t="s">
        <v>304</v>
      </c>
      <c r="E315" s="210" t="s">
        <v>803</v>
      </c>
      <c r="F315" s="211" t="s">
        <v>804</v>
      </c>
      <c r="G315" s="212" t="s">
        <v>337</v>
      </c>
      <c r="H315" s="213">
        <v>1</v>
      </c>
      <c r="I315" s="214"/>
      <c r="J315" s="215">
        <f>ROUND(I315*H315,2)</f>
        <v>0</v>
      </c>
      <c r="K315" s="211" t="s">
        <v>129</v>
      </c>
      <c r="L315" s="216"/>
      <c r="M315" s="217" t="s">
        <v>3</v>
      </c>
      <c r="N315" s="218" t="s">
        <v>44</v>
      </c>
      <c r="O315" s="72"/>
      <c r="P315" s="174">
        <f>O315*H315</f>
        <v>0</v>
      </c>
      <c r="Q315" s="174">
        <v>1.6000000000000001</v>
      </c>
      <c r="R315" s="174">
        <f>Q315*H315</f>
        <v>1.6000000000000001</v>
      </c>
      <c r="S315" s="174">
        <v>0</v>
      </c>
      <c r="T315" s="175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176" t="s">
        <v>165</v>
      </c>
      <c r="AT315" s="176" t="s">
        <v>304</v>
      </c>
      <c r="AU315" s="176" t="s">
        <v>83</v>
      </c>
      <c r="AY315" s="19" t="s">
        <v>122</v>
      </c>
      <c r="BE315" s="177">
        <f>IF(N315="základní",J315,0)</f>
        <v>0</v>
      </c>
      <c r="BF315" s="177">
        <f>IF(N315="snížená",J315,0)</f>
        <v>0</v>
      </c>
      <c r="BG315" s="177">
        <f>IF(N315="zákl. přenesená",J315,0)</f>
        <v>0</v>
      </c>
      <c r="BH315" s="177">
        <f>IF(N315="sníž. přenesená",J315,0)</f>
        <v>0</v>
      </c>
      <c r="BI315" s="177">
        <f>IF(N315="nulová",J315,0)</f>
        <v>0</v>
      </c>
      <c r="BJ315" s="19" t="s">
        <v>81</v>
      </c>
      <c r="BK315" s="177">
        <f>ROUND(I315*H315,2)</f>
        <v>0</v>
      </c>
      <c r="BL315" s="19" t="s">
        <v>136</v>
      </c>
      <c r="BM315" s="176" t="s">
        <v>805</v>
      </c>
    </row>
    <row r="316" s="2" customFormat="1">
      <c r="A316" s="38"/>
      <c r="B316" s="39"/>
      <c r="C316" s="38"/>
      <c r="D316" s="178" t="s">
        <v>132</v>
      </c>
      <c r="E316" s="38"/>
      <c r="F316" s="179" t="s">
        <v>804</v>
      </c>
      <c r="G316" s="38"/>
      <c r="H316" s="38"/>
      <c r="I316" s="180"/>
      <c r="J316" s="38"/>
      <c r="K316" s="38"/>
      <c r="L316" s="39"/>
      <c r="M316" s="181"/>
      <c r="N316" s="182"/>
      <c r="O316" s="72"/>
      <c r="P316" s="72"/>
      <c r="Q316" s="72"/>
      <c r="R316" s="72"/>
      <c r="S316" s="72"/>
      <c r="T316" s="73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9" t="s">
        <v>132</v>
      </c>
      <c r="AU316" s="19" t="s">
        <v>83</v>
      </c>
    </row>
    <row r="317" s="13" customFormat="1">
      <c r="A317" s="13"/>
      <c r="B317" s="183"/>
      <c r="C317" s="13"/>
      <c r="D317" s="178" t="s">
        <v>133</v>
      </c>
      <c r="E317" s="184" t="s">
        <v>3</v>
      </c>
      <c r="F317" s="185" t="s">
        <v>789</v>
      </c>
      <c r="G317" s="13"/>
      <c r="H317" s="184" t="s">
        <v>3</v>
      </c>
      <c r="I317" s="186"/>
      <c r="J317" s="13"/>
      <c r="K317" s="13"/>
      <c r="L317" s="183"/>
      <c r="M317" s="187"/>
      <c r="N317" s="188"/>
      <c r="O317" s="188"/>
      <c r="P317" s="188"/>
      <c r="Q317" s="188"/>
      <c r="R317" s="188"/>
      <c r="S317" s="188"/>
      <c r="T317" s="189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184" t="s">
        <v>133</v>
      </c>
      <c r="AU317" s="184" t="s">
        <v>83</v>
      </c>
      <c r="AV317" s="13" t="s">
        <v>81</v>
      </c>
      <c r="AW317" s="13" t="s">
        <v>34</v>
      </c>
      <c r="AX317" s="13" t="s">
        <v>73</v>
      </c>
      <c r="AY317" s="184" t="s">
        <v>122</v>
      </c>
    </row>
    <row r="318" s="13" customFormat="1">
      <c r="A318" s="13"/>
      <c r="B318" s="183"/>
      <c r="C318" s="13"/>
      <c r="D318" s="178" t="s">
        <v>133</v>
      </c>
      <c r="E318" s="184" t="s">
        <v>3</v>
      </c>
      <c r="F318" s="185" t="s">
        <v>760</v>
      </c>
      <c r="G318" s="13"/>
      <c r="H318" s="184" t="s">
        <v>3</v>
      </c>
      <c r="I318" s="186"/>
      <c r="J318" s="13"/>
      <c r="K318" s="13"/>
      <c r="L318" s="183"/>
      <c r="M318" s="187"/>
      <c r="N318" s="188"/>
      <c r="O318" s="188"/>
      <c r="P318" s="188"/>
      <c r="Q318" s="188"/>
      <c r="R318" s="188"/>
      <c r="S318" s="188"/>
      <c r="T318" s="189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184" t="s">
        <v>133</v>
      </c>
      <c r="AU318" s="184" t="s">
        <v>83</v>
      </c>
      <c r="AV318" s="13" t="s">
        <v>81</v>
      </c>
      <c r="AW318" s="13" t="s">
        <v>34</v>
      </c>
      <c r="AX318" s="13" t="s">
        <v>73</v>
      </c>
      <c r="AY318" s="184" t="s">
        <v>122</v>
      </c>
    </row>
    <row r="319" s="14" customFormat="1">
      <c r="A319" s="14"/>
      <c r="B319" s="190"/>
      <c r="C319" s="14"/>
      <c r="D319" s="178" t="s">
        <v>133</v>
      </c>
      <c r="E319" s="191" t="s">
        <v>3</v>
      </c>
      <c r="F319" s="192" t="s">
        <v>81</v>
      </c>
      <c r="G319" s="14"/>
      <c r="H319" s="193">
        <v>1</v>
      </c>
      <c r="I319" s="194"/>
      <c r="J319" s="14"/>
      <c r="K319" s="14"/>
      <c r="L319" s="190"/>
      <c r="M319" s="195"/>
      <c r="N319" s="196"/>
      <c r="O319" s="196"/>
      <c r="P319" s="196"/>
      <c r="Q319" s="196"/>
      <c r="R319" s="196"/>
      <c r="S319" s="196"/>
      <c r="T319" s="197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191" t="s">
        <v>133</v>
      </c>
      <c r="AU319" s="191" t="s">
        <v>83</v>
      </c>
      <c r="AV319" s="14" t="s">
        <v>83</v>
      </c>
      <c r="AW319" s="14" t="s">
        <v>34</v>
      </c>
      <c r="AX319" s="14" t="s">
        <v>73</v>
      </c>
      <c r="AY319" s="191" t="s">
        <v>122</v>
      </c>
    </row>
    <row r="320" s="15" customFormat="1">
      <c r="A320" s="15"/>
      <c r="B320" s="198"/>
      <c r="C320" s="15"/>
      <c r="D320" s="178" t="s">
        <v>133</v>
      </c>
      <c r="E320" s="199" t="s">
        <v>3</v>
      </c>
      <c r="F320" s="200" t="s">
        <v>135</v>
      </c>
      <c r="G320" s="15"/>
      <c r="H320" s="201">
        <v>1</v>
      </c>
      <c r="I320" s="202"/>
      <c r="J320" s="15"/>
      <c r="K320" s="15"/>
      <c r="L320" s="198"/>
      <c r="M320" s="203"/>
      <c r="N320" s="204"/>
      <c r="O320" s="204"/>
      <c r="P320" s="204"/>
      <c r="Q320" s="204"/>
      <c r="R320" s="204"/>
      <c r="S320" s="204"/>
      <c r="T320" s="205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199" t="s">
        <v>133</v>
      </c>
      <c r="AU320" s="199" t="s">
        <v>83</v>
      </c>
      <c r="AV320" s="15" t="s">
        <v>136</v>
      </c>
      <c r="AW320" s="15" t="s">
        <v>34</v>
      </c>
      <c r="AX320" s="15" t="s">
        <v>81</v>
      </c>
      <c r="AY320" s="199" t="s">
        <v>122</v>
      </c>
    </row>
    <row r="321" s="2" customFormat="1" ht="14.4" customHeight="1">
      <c r="A321" s="38"/>
      <c r="B321" s="164"/>
      <c r="C321" s="165" t="s">
        <v>464</v>
      </c>
      <c r="D321" s="165" t="s">
        <v>125</v>
      </c>
      <c r="E321" s="166" t="s">
        <v>806</v>
      </c>
      <c r="F321" s="167" t="s">
        <v>807</v>
      </c>
      <c r="G321" s="168" t="s">
        <v>337</v>
      </c>
      <c r="H321" s="169">
        <v>4</v>
      </c>
      <c r="I321" s="170"/>
      <c r="J321" s="171">
        <f>ROUND(I321*H321,2)</f>
        <v>0</v>
      </c>
      <c r="K321" s="167" t="s">
        <v>129</v>
      </c>
      <c r="L321" s="39"/>
      <c r="M321" s="172" t="s">
        <v>3</v>
      </c>
      <c r="N321" s="173" t="s">
        <v>44</v>
      </c>
      <c r="O321" s="72"/>
      <c r="P321" s="174">
        <f>O321*H321</f>
        <v>0</v>
      </c>
      <c r="Q321" s="174">
        <v>0.0070200000000000002</v>
      </c>
      <c r="R321" s="174">
        <f>Q321*H321</f>
        <v>0.028080000000000001</v>
      </c>
      <c r="S321" s="174">
        <v>0</v>
      </c>
      <c r="T321" s="175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176" t="s">
        <v>136</v>
      </c>
      <c r="AT321" s="176" t="s">
        <v>125</v>
      </c>
      <c r="AU321" s="176" t="s">
        <v>83</v>
      </c>
      <c r="AY321" s="19" t="s">
        <v>122</v>
      </c>
      <c r="BE321" s="177">
        <f>IF(N321="základní",J321,0)</f>
        <v>0</v>
      </c>
      <c r="BF321" s="177">
        <f>IF(N321="snížená",J321,0)</f>
        <v>0</v>
      </c>
      <c r="BG321" s="177">
        <f>IF(N321="zákl. přenesená",J321,0)</f>
        <v>0</v>
      </c>
      <c r="BH321" s="177">
        <f>IF(N321="sníž. přenesená",J321,0)</f>
        <v>0</v>
      </c>
      <c r="BI321" s="177">
        <f>IF(N321="nulová",J321,0)</f>
        <v>0</v>
      </c>
      <c r="BJ321" s="19" t="s">
        <v>81</v>
      </c>
      <c r="BK321" s="177">
        <f>ROUND(I321*H321,2)</f>
        <v>0</v>
      </c>
      <c r="BL321" s="19" t="s">
        <v>136</v>
      </c>
      <c r="BM321" s="176" t="s">
        <v>808</v>
      </c>
    </row>
    <row r="322" s="2" customFormat="1">
      <c r="A322" s="38"/>
      <c r="B322" s="39"/>
      <c r="C322" s="38"/>
      <c r="D322" s="178" t="s">
        <v>132</v>
      </c>
      <c r="E322" s="38"/>
      <c r="F322" s="179" t="s">
        <v>809</v>
      </c>
      <c r="G322" s="38"/>
      <c r="H322" s="38"/>
      <c r="I322" s="180"/>
      <c r="J322" s="38"/>
      <c r="K322" s="38"/>
      <c r="L322" s="39"/>
      <c r="M322" s="181"/>
      <c r="N322" s="182"/>
      <c r="O322" s="72"/>
      <c r="P322" s="72"/>
      <c r="Q322" s="72"/>
      <c r="R322" s="72"/>
      <c r="S322" s="72"/>
      <c r="T322" s="73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9" t="s">
        <v>132</v>
      </c>
      <c r="AU322" s="19" t="s">
        <v>83</v>
      </c>
    </row>
    <row r="323" s="13" customFormat="1">
      <c r="A323" s="13"/>
      <c r="B323" s="183"/>
      <c r="C323" s="13"/>
      <c r="D323" s="178" t="s">
        <v>133</v>
      </c>
      <c r="E323" s="184" t="s">
        <v>3</v>
      </c>
      <c r="F323" s="185" t="s">
        <v>810</v>
      </c>
      <c r="G323" s="13"/>
      <c r="H323" s="184" t="s">
        <v>3</v>
      </c>
      <c r="I323" s="186"/>
      <c r="J323" s="13"/>
      <c r="K323" s="13"/>
      <c r="L323" s="183"/>
      <c r="M323" s="187"/>
      <c r="N323" s="188"/>
      <c r="O323" s="188"/>
      <c r="P323" s="188"/>
      <c r="Q323" s="188"/>
      <c r="R323" s="188"/>
      <c r="S323" s="188"/>
      <c r="T323" s="189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184" t="s">
        <v>133</v>
      </c>
      <c r="AU323" s="184" t="s">
        <v>83</v>
      </c>
      <c r="AV323" s="13" t="s">
        <v>81</v>
      </c>
      <c r="AW323" s="13" t="s">
        <v>34</v>
      </c>
      <c r="AX323" s="13" t="s">
        <v>73</v>
      </c>
      <c r="AY323" s="184" t="s">
        <v>122</v>
      </c>
    </row>
    <row r="324" s="13" customFormat="1">
      <c r="A324" s="13"/>
      <c r="B324" s="183"/>
      <c r="C324" s="13"/>
      <c r="D324" s="178" t="s">
        <v>133</v>
      </c>
      <c r="E324" s="184" t="s">
        <v>3</v>
      </c>
      <c r="F324" s="185" t="s">
        <v>703</v>
      </c>
      <c r="G324" s="13"/>
      <c r="H324" s="184" t="s">
        <v>3</v>
      </c>
      <c r="I324" s="186"/>
      <c r="J324" s="13"/>
      <c r="K324" s="13"/>
      <c r="L324" s="183"/>
      <c r="M324" s="187"/>
      <c r="N324" s="188"/>
      <c r="O324" s="188"/>
      <c r="P324" s="188"/>
      <c r="Q324" s="188"/>
      <c r="R324" s="188"/>
      <c r="S324" s="188"/>
      <c r="T324" s="189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184" t="s">
        <v>133</v>
      </c>
      <c r="AU324" s="184" t="s">
        <v>83</v>
      </c>
      <c r="AV324" s="13" t="s">
        <v>81</v>
      </c>
      <c r="AW324" s="13" t="s">
        <v>34</v>
      </c>
      <c r="AX324" s="13" t="s">
        <v>73</v>
      </c>
      <c r="AY324" s="184" t="s">
        <v>122</v>
      </c>
    </row>
    <row r="325" s="14" customFormat="1">
      <c r="A325" s="14"/>
      <c r="B325" s="190"/>
      <c r="C325" s="14"/>
      <c r="D325" s="178" t="s">
        <v>133</v>
      </c>
      <c r="E325" s="191" t="s">
        <v>3</v>
      </c>
      <c r="F325" s="192" t="s">
        <v>81</v>
      </c>
      <c r="G325" s="14"/>
      <c r="H325" s="193">
        <v>1</v>
      </c>
      <c r="I325" s="194"/>
      <c r="J325" s="14"/>
      <c r="K325" s="14"/>
      <c r="L325" s="190"/>
      <c r="M325" s="195"/>
      <c r="N325" s="196"/>
      <c r="O325" s="196"/>
      <c r="P325" s="196"/>
      <c r="Q325" s="196"/>
      <c r="R325" s="196"/>
      <c r="S325" s="196"/>
      <c r="T325" s="197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191" t="s">
        <v>133</v>
      </c>
      <c r="AU325" s="191" t="s">
        <v>83</v>
      </c>
      <c r="AV325" s="14" t="s">
        <v>83</v>
      </c>
      <c r="AW325" s="14" t="s">
        <v>34</v>
      </c>
      <c r="AX325" s="14" t="s">
        <v>73</v>
      </c>
      <c r="AY325" s="191" t="s">
        <v>122</v>
      </c>
    </row>
    <row r="326" s="13" customFormat="1">
      <c r="A326" s="13"/>
      <c r="B326" s="183"/>
      <c r="C326" s="13"/>
      <c r="D326" s="178" t="s">
        <v>133</v>
      </c>
      <c r="E326" s="184" t="s">
        <v>3</v>
      </c>
      <c r="F326" s="185" t="s">
        <v>760</v>
      </c>
      <c r="G326" s="13"/>
      <c r="H326" s="184" t="s">
        <v>3</v>
      </c>
      <c r="I326" s="186"/>
      <c r="J326" s="13"/>
      <c r="K326" s="13"/>
      <c r="L326" s="183"/>
      <c r="M326" s="187"/>
      <c r="N326" s="188"/>
      <c r="O326" s="188"/>
      <c r="P326" s="188"/>
      <c r="Q326" s="188"/>
      <c r="R326" s="188"/>
      <c r="S326" s="188"/>
      <c r="T326" s="189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184" t="s">
        <v>133</v>
      </c>
      <c r="AU326" s="184" t="s">
        <v>83</v>
      </c>
      <c r="AV326" s="13" t="s">
        <v>81</v>
      </c>
      <c r="AW326" s="13" t="s">
        <v>34</v>
      </c>
      <c r="AX326" s="13" t="s">
        <v>73</v>
      </c>
      <c r="AY326" s="184" t="s">
        <v>122</v>
      </c>
    </row>
    <row r="327" s="14" customFormat="1">
      <c r="A327" s="14"/>
      <c r="B327" s="190"/>
      <c r="C327" s="14"/>
      <c r="D327" s="178" t="s">
        <v>133</v>
      </c>
      <c r="E327" s="191" t="s">
        <v>3</v>
      </c>
      <c r="F327" s="192" t="s">
        <v>81</v>
      </c>
      <c r="G327" s="14"/>
      <c r="H327" s="193">
        <v>1</v>
      </c>
      <c r="I327" s="194"/>
      <c r="J327" s="14"/>
      <c r="K327" s="14"/>
      <c r="L327" s="190"/>
      <c r="M327" s="195"/>
      <c r="N327" s="196"/>
      <c r="O327" s="196"/>
      <c r="P327" s="196"/>
      <c r="Q327" s="196"/>
      <c r="R327" s="196"/>
      <c r="S327" s="196"/>
      <c r="T327" s="197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191" t="s">
        <v>133</v>
      </c>
      <c r="AU327" s="191" t="s">
        <v>83</v>
      </c>
      <c r="AV327" s="14" t="s">
        <v>83</v>
      </c>
      <c r="AW327" s="14" t="s">
        <v>34</v>
      </c>
      <c r="AX327" s="14" t="s">
        <v>73</v>
      </c>
      <c r="AY327" s="191" t="s">
        <v>122</v>
      </c>
    </row>
    <row r="328" s="13" customFormat="1">
      <c r="A328" s="13"/>
      <c r="B328" s="183"/>
      <c r="C328" s="13"/>
      <c r="D328" s="178" t="s">
        <v>133</v>
      </c>
      <c r="E328" s="184" t="s">
        <v>3</v>
      </c>
      <c r="F328" s="185" t="s">
        <v>754</v>
      </c>
      <c r="G328" s="13"/>
      <c r="H328" s="184" t="s">
        <v>3</v>
      </c>
      <c r="I328" s="186"/>
      <c r="J328" s="13"/>
      <c r="K328" s="13"/>
      <c r="L328" s="183"/>
      <c r="M328" s="187"/>
      <c r="N328" s="188"/>
      <c r="O328" s="188"/>
      <c r="P328" s="188"/>
      <c r="Q328" s="188"/>
      <c r="R328" s="188"/>
      <c r="S328" s="188"/>
      <c r="T328" s="189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184" t="s">
        <v>133</v>
      </c>
      <c r="AU328" s="184" t="s">
        <v>83</v>
      </c>
      <c r="AV328" s="13" t="s">
        <v>81</v>
      </c>
      <c r="AW328" s="13" t="s">
        <v>34</v>
      </c>
      <c r="AX328" s="13" t="s">
        <v>73</v>
      </c>
      <c r="AY328" s="184" t="s">
        <v>122</v>
      </c>
    </row>
    <row r="329" s="14" customFormat="1">
      <c r="A329" s="14"/>
      <c r="B329" s="190"/>
      <c r="C329" s="14"/>
      <c r="D329" s="178" t="s">
        <v>133</v>
      </c>
      <c r="E329" s="191" t="s">
        <v>3</v>
      </c>
      <c r="F329" s="192" t="s">
        <v>83</v>
      </c>
      <c r="G329" s="14"/>
      <c r="H329" s="193">
        <v>2</v>
      </c>
      <c r="I329" s="194"/>
      <c r="J329" s="14"/>
      <c r="K329" s="14"/>
      <c r="L329" s="190"/>
      <c r="M329" s="195"/>
      <c r="N329" s="196"/>
      <c r="O329" s="196"/>
      <c r="P329" s="196"/>
      <c r="Q329" s="196"/>
      <c r="R329" s="196"/>
      <c r="S329" s="196"/>
      <c r="T329" s="197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191" t="s">
        <v>133</v>
      </c>
      <c r="AU329" s="191" t="s">
        <v>83</v>
      </c>
      <c r="AV329" s="14" t="s">
        <v>83</v>
      </c>
      <c r="AW329" s="14" t="s">
        <v>34</v>
      </c>
      <c r="AX329" s="14" t="s">
        <v>73</v>
      </c>
      <c r="AY329" s="191" t="s">
        <v>122</v>
      </c>
    </row>
    <row r="330" s="15" customFormat="1">
      <c r="A330" s="15"/>
      <c r="B330" s="198"/>
      <c r="C330" s="15"/>
      <c r="D330" s="178" t="s">
        <v>133</v>
      </c>
      <c r="E330" s="199" t="s">
        <v>3</v>
      </c>
      <c r="F330" s="200" t="s">
        <v>135</v>
      </c>
      <c r="G330" s="15"/>
      <c r="H330" s="201">
        <v>4</v>
      </c>
      <c r="I330" s="202"/>
      <c r="J330" s="15"/>
      <c r="K330" s="15"/>
      <c r="L330" s="198"/>
      <c r="M330" s="203"/>
      <c r="N330" s="204"/>
      <c r="O330" s="204"/>
      <c r="P330" s="204"/>
      <c r="Q330" s="204"/>
      <c r="R330" s="204"/>
      <c r="S330" s="204"/>
      <c r="T330" s="205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199" t="s">
        <v>133</v>
      </c>
      <c r="AU330" s="199" t="s">
        <v>83</v>
      </c>
      <c r="AV330" s="15" t="s">
        <v>136</v>
      </c>
      <c r="AW330" s="15" t="s">
        <v>34</v>
      </c>
      <c r="AX330" s="15" t="s">
        <v>81</v>
      </c>
      <c r="AY330" s="199" t="s">
        <v>122</v>
      </c>
    </row>
    <row r="331" s="2" customFormat="1" ht="14.4" customHeight="1">
      <c r="A331" s="38"/>
      <c r="B331" s="164"/>
      <c r="C331" s="209" t="s">
        <v>468</v>
      </c>
      <c r="D331" s="209" t="s">
        <v>304</v>
      </c>
      <c r="E331" s="210" t="s">
        <v>811</v>
      </c>
      <c r="F331" s="211" t="s">
        <v>812</v>
      </c>
      <c r="G331" s="212" t="s">
        <v>337</v>
      </c>
      <c r="H331" s="213">
        <v>1</v>
      </c>
      <c r="I331" s="214"/>
      <c r="J331" s="215">
        <f>ROUND(I331*H331,2)</f>
        <v>0</v>
      </c>
      <c r="K331" s="211" t="s">
        <v>129</v>
      </c>
      <c r="L331" s="216"/>
      <c r="M331" s="217" t="s">
        <v>3</v>
      </c>
      <c r="N331" s="218" t="s">
        <v>44</v>
      </c>
      <c r="O331" s="72"/>
      <c r="P331" s="174">
        <f>O331*H331</f>
        <v>0</v>
      </c>
      <c r="Q331" s="174">
        <v>0.19600000000000001</v>
      </c>
      <c r="R331" s="174">
        <f>Q331*H331</f>
        <v>0.19600000000000001</v>
      </c>
      <c r="S331" s="174">
        <v>0</v>
      </c>
      <c r="T331" s="175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176" t="s">
        <v>165</v>
      </c>
      <c r="AT331" s="176" t="s">
        <v>304</v>
      </c>
      <c r="AU331" s="176" t="s">
        <v>83</v>
      </c>
      <c r="AY331" s="19" t="s">
        <v>122</v>
      </c>
      <c r="BE331" s="177">
        <f>IF(N331="základní",J331,0)</f>
        <v>0</v>
      </c>
      <c r="BF331" s="177">
        <f>IF(N331="snížená",J331,0)</f>
        <v>0</v>
      </c>
      <c r="BG331" s="177">
        <f>IF(N331="zákl. přenesená",J331,0)</f>
        <v>0</v>
      </c>
      <c r="BH331" s="177">
        <f>IF(N331="sníž. přenesená",J331,0)</f>
        <v>0</v>
      </c>
      <c r="BI331" s="177">
        <f>IF(N331="nulová",J331,0)</f>
        <v>0</v>
      </c>
      <c r="BJ331" s="19" t="s">
        <v>81</v>
      </c>
      <c r="BK331" s="177">
        <f>ROUND(I331*H331,2)</f>
        <v>0</v>
      </c>
      <c r="BL331" s="19" t="s">
        <v>136</v>
      </c>
      <c r="BM331" s="176" t="s">
        <v>813</v>
      </c>
    </row>
    <row r="332" s="2" customFormat="1">
      <c r="A332" s="38"/>
      <c r="B332" s="39"/>
      <c r="C332" s="38"/>
      <c r="D332" s="178" t="s">
        <v>132</v>
      </c>
      <c r="E332" s="38"/>
      <c r="F332" s="179" t="s">
        <v>812</v>
      </c>
      <c r="G332" s="38"/>
      <c r="H332" s="38"/>
      <c r="I332" s="180"/>
      <c r="J332" s="38"/>
      <c r="K332" s="38"/>
      <c r="L332" s="39"/>
      <c r="M332" s="181"/>
      <c r="N332" s="182"/>
      <c r="O332" s="72"/>
      <c r="P332" s="72"/>
      <c r="Q332" s="72"/>
      <c r="R332" s="72"/>
      <c r="S332" s="72"/>
      <c r="T332" s="73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9" t="s">
        <v>132</v>
      </c>
      <c r="AU332" s="19" t="s">
        <v>83</v>
      </c>
    </row>
    <row r="333" s="13" customFormat="1">
      <c r="A333" s="13"/>
      <c r="B333" s="183"/>
      <c r="C333" s="13"/>
      <c r="D333" s="178" t="s">
        <v>133</v>
      </c>
      <c r="E333" s="184" t="s">
        <v>3</v>
      </c>
      <c r="F333" s="185" t="s">
        <v>645</v>
      </c>
      <c r="G333" s="13"/>
      <c r="H333" s="184" t="s">
        <v>3</v>
      </c>
      <c r="I333" s="186"/>
      <c r="J333" s="13"/>
      <c r="K333" s="13"/>
      <c r="L333" s="183"/>
      <c r="M333" s="187"/>
      <c r="N333" s="188"/>
      <c r="O333" s="188"/>
      <c r="P333" s="188"/>
      <c r="Q333" s="188"/>
      <c r="R333" s="188"/>
      <c r="S333" s="188"/>
      <c r="T333" s="189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184" t="s">
        <v>133</v>
      </c>
      <c r="AU333" s="184" t="s">
        <v>83</v>
      </c>
      <c r="AV333" s="13" t="s">
        <v>81</v>
      </c>
      <c r="AW333" s="13" t="s">
        <v>34</v>
      </c>
      <c r="AX333" s="13" t="s">
        <v>73</v>
      </c>
      <c r="AY333" s="184" t="s">
        <v>122</v>
      </c>
    </row>
    <row r="334" s="13" customFormat="1">
      <c r="A334" s="13"/>
      <c r="B334" s="183"/>
      <c r="C334" s="13"/>
      <c r="D334" s="178" t="s">
        <v>133</v>
      </c>
      <c r="E334" s="184" t="s">
        <v>3</v>
      </c>
      <c r="F334" s="185" t="s">
        <v>703</v>
      </c>
      <c r="G334" s="13"/>
      <c r="H334" s="184" t="s">
        <v>3</v>
      </c>
      <c r="I334" s="186"/>
      <c r="J334" s="13"/>
      <c r="K334" s="13"/>
      <c r="L334" s="183"/>
      <c r="M334" s="187"/>
      <c r="N334" s="188"/>
      <c r="O334" s="188"/>
      <c r="P334" s="188"/>
      <c r="Q334" s="188"/>
      <c r="R334" s="188"/>
      <c r="S334" s="188"/>
      <c r="T334" s="189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184" t="s">
        <v>133</v>
      </c>
      <c r="AU334" s="184" t="s">
        <v>83</v>
      </c>
      <c r="AV334" s="13" t="s">
        <v>81</v>
      </c>
      <c r="AW334" s="13" t="s">
        <v>34</v>
      </c>
      <c r="AX334" s="13" t="s">
        <v>73</v>
      </c>
      <c r="AY334" s="184" t="s">
        <v>122</v>
      </c>
    </row>
    <row r="335" s="14" customFormat="1">
      <c r="A335" s="14"/>
      <c r="B335" s="190"/>
      <c r="C335" s="14"/>
      <c r="D335" s="178" t="s">
        <v>133</v>
      </c>
      <c r="E335" s="191" t="s">
        <v>3</v>
      </c>
      <c r="F335" s="192" t="s">
        <v>81</v>
      </c>
      <c r="G335" s="14"/>
      <c r="H335" s="193">
        <v>1</v>
      </c>
      <c r="I335" s="194"/>
      <c r="J335" s="14"/>
      <c r="K335" s="14"/>
      <c r="L335" s="190"/>
      <c r="M335" s="195"/>
      <c r="N335" s="196"/>
      <c r="O335" s="196"/>
      <c r="P335" s="196"/>
      <c r="Q335" s="196"/>
      <c r="R335" s="196"/>
      <c r="S335" s="196"/>
      <c r="T335" s="197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191" t="s">
        <v>133</v>
      </c>
      <c r="AU335" s="191" t="s">
        <v>83</v>
      </c>
      <c r="AV335" s="14" t="s">
        <v>83</v>
      </c>
      <c r="AW335" s="14" t="s">
        <v>34</v>
      </c>
      <c r="AX335" s="14" t="s">
        <v>73</v>
      </c>
      <c r="AY335" s="191" t="s">
        <v>122</v>
      </c>
    </row>
    <row r="336" s="15" customFormat="1">
      <c r="A336" s="15"/>
      <c r="B336" s="198"/>
      <c r="C336" s="15"/>
      <c r="D336" s="178" t="s">
        <v>133</v>
      </c>
      <c r="E336" s="199" t="s">
        <v>3</v>
      </c>
      <c r="F336" s="200" t="s">
        <v>135</v>
      </c>
      <c r="G336" s="15"/>
      <c r="H336" s="201">
        <v>1</v>
      </c>
      <c r="I336" s="202"/>
      <c r="J336" s="15"/>
      <c r="K336" s="15"/>
      <c r="L336" s="198"/>
      <c r="M336" s="203"/>
      <c r="N336" s="204"/>
      <c r="O336" s="204"/>
      <c r="P336" s="204"/>
      <c r="Q336" s="204"/>
      <c r="R336" s="204"/>
      <c r="S336" s="204"/>
      <c r="T336" s="205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199" t="s">
        <v>133</v>
      </c>
      <c r="AU336" s="199" t="s">
        <v>83</v>
      </c>
      <c r="AV336" s="15" t="s">
        <v>136</v>
      </c>
      <c r="AW336" s="15" t="s">
        <v>34</v>
      </c>
      <c r="AX336" s="15" t="s">
        <v>81</v>
      </c>
      <c r="AY336" s="199" t="s">
        <v>122</v>
      </c>
    </row>
    <row r="337" s="2" customFormat="1" ht="14.4" customHeight="1">
      <c r="A337" s="38"/>
      <c r="B337" s="164"/>
      <c r="C337" s="209" t="s">
        <v>472</v>
      </c>
      <c r="D337" s="209" t="s">
        <v>304</v>
      </c>
      <c r="E337" s="210" t="s">
        <v>814</v>
      </c>
      <c r="F337" s="211" t="s">
        <v>815</v>
      </c>
      <c r="G337" s="212" t="s">
        <v>337</v>
      </c>
      <c r="H337" s="213">
        <v>3</v>
      </c>
      <c r="I337" s="214"/>
      <c r="J337" s="215">
        <f>ROUND(I337*H337,2)</f>
        <v>0</v>
      </c>
      <c r="K337" s="211" t="s">
        <v>129</v>
      </c>
      <c r="L337" s="216"/>
      <c r="M337" s="217" t="s">
        <v>3</v>
      </c>
      <c r="N337" s="218" t="s">
        <v>44</v>
      </c>
      <c r="O337" s="72"/>
      <c r="P337" s="174">
        <f>O337*H337</f>
        <v>0</v>
      </c>
      <c r="Q337" s="174">
        <v>0.080000000000000002</v>
      </c>
      <c r="R337" s="174">
        <f>Q337*H337</f>
        <v>0.23999999999999999</v>
      </c>
      <c r="S337" s="174">
        <v>0</v>
      </c>
      <c r="T337" s="175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176" t="s">
        <v>165</v>
      </c>
      <c r="AT337" s="176" t="s">
        <v>304</v>
      </c>
      <c r="AU337" s="176" t="s">
        <v>83</v>
      </c>
      <c r="AY337" s="19" t="s">
        <v>122</v>
      </c>
      <c r="BE337" s="177">
        <f>IF(N337="základní",J337,0)</f>
        <v>0</v>
      </c>
      <c r="BF337" s="177">
        <f>IF(N337="snížená",J337,0)</f>
        <v>0</v>
      </c>
      <c r="BG337" s="177">
        <f>IF(N337="zákl. přenesená",J337,0)</f>
        <v>0</v>
      </c>
      <c r="BH337" s="177">
        <f>IF(N337="sníž. přenesená",J337,0)</f>
        <v>0</v>
      </c>
      <c r="BI337" s="177">
        <f>IF(N337="nulová",J337,0)</f>
        <v>0</v>
      </c>
      <c r="BJ337" s="19" t="s">
        <v>81</v>
      </c>
      <c r="BK337" s="177">
        <f>ROUND(I337*H337,2)</f>
        <v>0</v>
      </c>
      <c r="BL337" s="19" t="s">
        <v>136</v>
      </c>
      <c r="BM337" s="176" t="s">
        <v>816</v>
      </c>
    </row>
    <row r="338" s="2" customFormat="1">
      <c r="A338" s="38"/>
      <c r="B338" s="39"/>
      <c r="C338" s="38"/>
      <c r="D338" s="178" t="s">
        <v>132</v>
      </c>
      <c r="E338" s="38"/>
      <c r="F338" s="179" t="s">
        <v>815</v>
      </c>
      <c r="G338" s="38"/>
      <c r="H338" s="38"/>
      <c r="I338" s="180"/>
      <c r="J338" s="38"/>
      <c r="K338" s="38"/>
      <c r="L338" s="39"/>
      <c r="M338" s="181"/>
      <c r="N338" s="182"/>
      <c r="O338" s="72"/>
      <c r="P338" s="72"/>
      <c r="Q338" s="72"/>
      <c r="R338" s="72"/>
      <c r="S338" s="72"/>
      <c r="T338" s="73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9" t="s">
        <v>132</v>
      </c>
      <c r="AU338" s="19" t="s">
        <v>83</v>
      </c>
    </row>
    <row r="339" s="14" customFormat="1">
      <c r="A339" s="14"/>
      <c r="B339" s="190"/>
      <c r="C339" s="14"/>
      <c r="D339" s="178" t="s">
        <v>133</v>
      </c>
      <c r="E339" s="191" t="s">
        <v>3</v>
      </c>
      <c r="F339" s="192" t="s">
        <v>142</v>
      </c>
      <c r="G339" s="14"/>
      <c r="H339" s="193">
        <v>3</v>
      </c>
      <c r="I339" s="194"/>
      <c r="J339" s="14"/>
      <c r="K339" s="14"/>
      <c r="L339" s="190"/>
      <c r="M339" s="195"/>
      <c r="N339" s="196"/>
      <c r="O339" s="196"/>
      <c r="P339" s="196"/>
      <c r="Q339" s="196"/>
      <c r="R339" s="196"/>
      <c r="S339" s="196"/>
      <c r="T339" s="197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191" t="s">
        <v>133</v>
      </c>
      <c r="AU339" s="191" t="s">
        <v>83</v>
      </c>
      <c r="AV339" s="14" t="s">
        <v>83</v>
      </c>
      <c r="AW339" s="14" t="s">
        <v>34</v>
      </c>
      <c r="AX339" s="14" t="s">
        <v>73</v>
      </c>
      <c r="AY339" s="191" t="s">
        <v>122</v>
      </c>
    </row>
    <row r="340" s="15" customFormat="1">
      <c r="A340" s="15"/>
      <c r="B340" s="198"/>
      <c r="C340" s="15"/>
      <c r="D340" s="178" t="s">
        <v>133</v>
      </c>
      <c r="E340" s="199" t="s">
        <v>3</v>
      </c>
      <c r="F340" s="200" t="s">
        <v>135</v>
      </c>
      <c r="G340" s="15"/>
      <c r="H340" s="201">
        <v>3</v>
      </c>
      <c r="I340" s="202"/>
      <c r="J340" s="15"/>
      <c r="K340" s="15"/>
      <c r="L340" s="198"/>
      <c r="M340" s="203"/>
      <c r="N340" s="204"/>
      <c r="O340" s="204"/>
      <c r="P340" s="204"/>
      <c r="Q340" s="204"/>
      <c r="R340" s="204"/>
      <c r="S340" s="204"/>
      <c r="T340" s="205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199" t="s">
        <v>133</v>
      </c>
      <c r="AU340" s="199" t="s">
        <v>83</v>
      </c>
      <c r="AV340" s="15" t="s">
        <v>136</v>
      </c>
      <c r="AW340" s="15" t="s">
        <v>34</v>
      </c>
      <c r="AX340" s="15" t="s">
        <v>81</v>
      </c>
      <c r="AY340" s="199" t="s">
        <v>122</v>
      </c>
    </row>
    <row r="341" s="2" customFormat="1" ht="14.4" customHeight="1">
      <c r="A341" s="38"/>
      <c r="B341" s="164"/>
      <c r="C341" s="165" t="s">
        <v>476</v>
      </c>
      <c r="D341" s="165" t="s">
        <v>125</v>
      </c>
      <c r="E341" s="166" t="s">
        <v>817</v>
      </c>
      <c r="F341" s="167" t="s">
        <v>818</v>
      </c>
      <c r="G341" s="168" t="s">
        <v>234</v>
      </c>
      <c r="H341" s="169">
        <v>2.8999999999999999</v>
      </c>
      <c r="I341" s="170"/>
      <c r="J341" s="171">
        <f>ROUND(I341*H341,2)</f>
        <v>0</v>
      </c>
      <c r="K341" s="167" t="s">
        <v>129</v>
      </c>
      <c r="L341" s="39"/>
      <c r="M341" s="172" t="s">
        <v>3</v>
      </c>
      <c r="N341" s="173" t="s">
        <v>44</v>
      </c>
      <c r="O341" s="72"/>
      <c r="P341" s="174">
        <f>O341*H341</f>
        <v>0</v>
      </c>
      <c r="Q341" s="174">
        <v>0</v>
      </c>
      <c r="R341" s="174">
        <f>Q341*H341</f>
        <v>0</v>
      </c>
      <c r="S341" s="174">
        <v>0</v>
      </c>
      <c r="T341" s="175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176" t="s">
        <v>136</v>
      </c>
      <c r="AT341" s="176" t="s">
        <v>125</v>
      </c>
      <c r="AU341" s="176" t="s">
        <v>83</v>
      </c>
      <c r="AY341" s="19" t="s">
        <v>122</v>
      </c>
      <c r="BE341" s="177">
        <f>IF(N341="základní",J341,0)</f>
        <v>0</v>
      </c>
      <c r="BF341" s="177">
        <f>IF(N341="snížená",J341,0)</f>
        <v>0</v>
      </c>
      <c r="BG341" s="177">
        <f>IF(N341="zákl. přenesená",J341,0)</f>
        <v>0</v>
      </c>
      <c r="BH341" s="177">
        <f>IF(N341="sníž. přenesená",J341,0)</f>
        <v>0</v>
      </c>
      <c r="BI341" s="177">
        <f>IF(N341="nulová",J341,0)</f>
        <v>0</v>
      </c>
      <c r="BJ341" s="19" t="s">
        <v>81</v>
      </c>
      <c r="BK341" s="177">
        <f>ROUND(I341*H341,2)</f>
        <v>0</v>
      </c>
      <c r="BL341" s="19" t="s">
        <v>136</v>
      </c>
      <c r="BM341" s="176" t="s">
        <v>819</v>
      </c>
    </row>
    <row r="342" s="2" customFormat="1">
      <c r="A342" s="38"/>
      <c r="B342" s="39"/>
      <c r="C342" s="38"/>
      <c r="D342" s="178" t="s">
        <v>132</v>
      </c>
      <c r="E342" s="38"/>
      <c r="F342" s="179" t="s">
        <v>820</v>
      </c>
      <c r="G342" s="38"/>
      <c r="H342" s="38"/>
      <c r="I342" s="180"/>
      <c r="J342" s="38"/>
      <c r="K342" s="38"/>
      <c r="L342" s="39"/>
      <c r="M342" s="181"/>
      <c r="N342" s="182"/>
      <c r="O342" s="72"/>
      <c r="P342" s="72"/>
      <c r="Q342" s="72"/>
      <c r="R342" s="72"/>
      <c r="S342" s="72"/>
      <c r="T342" s="73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9" t="s">
        <v>132</v>
      </c>
      <c r="AU342" s="19" t="s">
        <v>83</v>
      </c>
    </row>
    <row r="343" s="13" customFormat="1">
      <c r="A343" s="13"/>
      <c r="B343" s="183"/>
      <c r="C343" s="13"/>
      <c r="D343" s="178" t="s">
        <v>133</v>
      </c>
      <c r="E343" s="184" t="s">
        <v>3</v>
      </c>
      <c r="F343" s="185" t="s">
        <v>753</v>
      </c>
      <c r="G343" s="13"/>
      <c r="H343" s="184" t="s">
        <v>3</v>
      </c>
      <c r="I343" s="186"/>
      <c r="J343" s="13"/>
      <c r="K343" s="13"/>
      <c r="L343" s="183"/>
      <c r="M343" s="187"/>
      <c r="N343" s="188"/>
      <c r="O343" s="188"/>
      <c r="P343" s="188"/>
      <c r="Q343" s="188"/>
      <c r="R343" s="188"/>
      <c r="S343" s="188"/>
      <c r="T343" s="189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184" t="s">
        <v>133</v>
      </c>
      <c r="AU343" s="184" t="s">
        <v>83</v>
      </c>
      <c r="AV343" s="13" t="s">
        <v>81</v>
      </c>
      <c r="AW343" s="13" t="s">
        <v>34</v>
      </c>
      <c r="AX343" s="13" t="s">
        <v>73</v>
      </c>
      <c r="AY343" s="184" t="s">
        <v>122</v>
      </c>
    </row>
    <row r="344" s="13" customFormat="1">
      <c r="A344" s="13"/>
      <c r="B344" s="183"/>
      <c r="C344" s="13"/>
      <c r="D344" s="178" t="s">
        <v>133</v>
      </c>
      <c r="E344" s="184" t="s">
        <v>3</v>
      </c>
      <c r="F344" s="185" t="s">
        <v>754</v>
      </c>
      <c r="G344" s="13"/>
      <c r="H344" s="184" t="s">
        <v>3</v>
      </c>
      <c r="I344" s="186"/>
      <c r="J344" s="13"/>
      <c r="K344" s="13"/>
      <c r="L344" s="183"/>
      <c r="M344" s="187"/>
      <c r="N344" s="188"/>
      <c r="O344" s="188"/>
      <c r="P344" s="188"/>
      <c r="Q344" s="188"/>
      <c r="R344" s="188"/>
      <c r="S344" s="188"/>
      <c r="T344" s="189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184" t="s">
        <v>133</v>
      </c>
      <c r="AU344" s="184" t="s">
        <v>83</v>
      </c>
      <c r="AV344" s="13" t="s">
        <v>81</v>
      </c>
      <c r="AW344" s="13" t="s">
        <v>34</v>
      </c>
      <c r="AX344" s="13" t="s">
        <v>73</v>
      </c>
      <c r="AY344" s="184" t="s">
        <v>122</v>
      </c>
    </row>
    <row r="345" s="14" customFormat="1">
      <c r="A345" s="14"/>
      <c r="B345" s="190"/>
      <c r="C345" s="14"/>
      <c r="D345" s="178" t="s">
        <v>133</v>
      </c>
      <c r="E345" s="191" t="s">
        <v>3</v>
      </c>
      <c r="F345" s="192" t="s">
        <v>821</v>
      </c>
      <c r="G345" s="14"/>
      <c r="H345" s="193">
        <v>2.8999999999999999</v>
      </c>
      <c r="I345" s="194"/>
      <c r="J345" s="14"/>
      <c r="K345" s="14"/>
      <c r="L345" s="190"/>
      <c r="M345" s="195"/>
      <c r="N345" s="196"/>
      <c r="O345" s="196"/>
      <c r="P345" s="196"/>
      <c r="Q345" s="196"/>
      <c r="R345" s="196"/>
      <c r="S345" s="196"/>
      <c r="T345" s="197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191" t="s">
        <v>133</v>
      </c>
      <c r="AU345" s="191" t="s">
        <v>83</v>
      </c>
      <c r="AV345" s="14" t="s">
        <v>83</v>
      </c>
      <c r="AW345" s="14" t="s">
        <v>34</v>
      </c>
      <c r="AX345" s="14" t="s">
        <v>73</v>
      </c>
      <c r="AY345" s="191" t="s">
        <v>122</v>
      </c>
    </row>
    <row r="346" s="15" customFormat="1">
      <c r="A346" s="15"/>
      <c r="B346" s="198"/>
      <c r="C346" s="15"/>
      <c r="D346" s="178" t="s">
        <v>133</v>
      </c>
      <c r="E346" s="199" t="s">
        <v>3</v>
      </c>
      <c r="F346" s="200" t="s">
        <v>135</v>
      </c>
      <c r="G346" s="15"/>
      <c r="H346" s="201">
        <v>2.8999999999999999</v>
      </c>
      <c r="I346" s="202"/>
      <c r="J346" s="15"/>
      <c r="K346" s="15"/>
      <c r="L346" s="198"/>
      <c r="M346" s="203"/>
      <c r="N346" s="204"/>
      <c r="O346" s="204"/>
      <c r="P346" s="204"/>
      <c r="Q346" s="204"/>
      <c r="R346" s="204"/>
      <c r="S346" s="204"/>
      <c r="T346" s="205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199" t="s">
        <v>133</v>
      </c>
      <c r="AU346" s="199" t="s">
        <v>83</v>
      </c>
      <c r="AV346" s="15" t="s">
        <v>136</v>
      </c>
      <c r="AW346" s="15" t="s">
        <v>34</v>
      </c>
      <c r="AX346" s="15" t="s">
        <v>81</v>
      </c>
      <c r="AY346" s="199" t="s">
        <v>122</v>
      </c>
    </row>
    <row r="347" s="2" customFormat="1" ht="14.4" customHeight="1">
      <c r="A347" s="38"/>
      <c r="B347" s="164"/>
      <c r="C347" s="165" t="s">
        <v>482</v>
      </c>
      <c r="D347" s="165" t="s">
        <v>125</v>
      </c>
      <c r="E347" s="166" t="s">
        <v>822</v>
      </c>
      <c r="F347" s="167" t="s">
        <v>823</v>
      </c>
      <c r="G347" s="168" t="s">
        <v>221</v>
      </c>
      <c r="H347" s="169">
        <v>15.941000000000001</v>
      </c>
      <c r="I347" s="170"/>
      <c r="J347" s="171">
        <f>ROUND(I347*H347,2)</f>
        <v>0</v>
      </c>
      <c r="K347" s="167" t="s">
        <v>129</v>
      </c>
      <c r="L347" s="39"/>
      <c r="M347" s="172" t="s">
        <v>3</v>
      </c>
      <c r="N347" s="173" t="s">
        <v>44</v>
      </c>
      <c r="O347" s="72"/>
      <c r="P347" s="174">
        <f>O347*H347</f>
        <v>0</v>
      </c>
      <c r="Q347" s="174">
        <v>0.0040200000000000001</v>
      </c>
      <c r="R347" s="174">
        <f>Q347*H347</f>
        <v>0.064082819999999999</v>
      </c>
      <c r="S347" s="174">
        <v>0</v>
      </c>
      <c r="T347" s="175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176" t="s">
        <v>136</v>
      </c>
      <c r="AT347" s="176" t="s">
        <v>125</v>
      </c>
      <c r="AU347" s="176" t="s">
        <v>83</v>
      </c>
      <c r="AY347" s="19" t="s">
        <v>122</v>
      </c>
      <c r="BE347" s="177">
        <f>IF(N347="základní",J347,0)</f>
        <v>0</v>
      </c>
      <c r="BF347" s="177">
        <f>IF(N347="snížená",J347,0)</f>
        <v>0</v>
      </c>
      <c r="BG347" s="177">
        <f>IF(N347="zákl. přenesená",J347,0)</f>
        <v>0</v>
      </c>
      <c r="BH347" s="177">
        <f>IF(N347="sníž. přenesená",J347,0)</f>
        <v>0</v>
      </c>
      <c r="BI347" s="177">
        <f>IF(N347="nulová",J347,0)</f>
        <v>0</v>
      </c>
      <c r="BJ347" s="19" t="s">
        <v>81</v>
      </c>
      <c r="BK347" s="177">
        <f>ROUND(I347*H347,2)</f>
        <v>0</v>
      </c>
      <c r="BL347" s="19" t="s">
        <v>136</v>
      </c>
      <c r="BM347" s="176" t="s">
        <v>824</v>
      </c>
    </row>
    <row r="348" s="2" customFormat="1">
      <c r="A348" s="38"/>
      <c r="B348" s="39"/>
      <c r="C348" s="38"/>
      <c r="D348" s="178" t="s">
        <v>132</v>
      </c>
      <c r="E348" s="38"/>
      <c r="F348" s="179" t="s">
        <v>825</v>
      </c>
      <c r="G348" s="38"/>
      <c r="H348" s="38"/>
      <c r="I348" s="180"/>
      <c r="J348" s="38"/>
      <c r="K348" s="38"/>
      <c r="L348" s="39"/>
      <c r="M348" s="181"/>
      <c r="N348" s="182"/>
      <c r="O348" s="72"/>
      <c r="P348" s="72"/>
      <c r="Q348" s="72"/>
      <c r="R348" s="72"/>
      <c r="S348" s="72"/>
      <c r="T348" s="73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9" t="s">
        <v>132</v>
      </c>
      <c r="AU348" s="19" t="s">
        <v>83</v>
      </c>
    </row>
    <row r="349" s="13" customFormat="1">
      <c r="A349" s="13"/>
      <c r="B349" s="183"/>
      <c r="C349" s="13"/>
      <c r="D349" s="178" t="s">
        <v>133</v>
      </c>
      <c r="E349" s="184" t="s">
        <v>3</v>
      </c>
      <c r="F349" s="185" t="s">
        <v>753</v>
      </c>
      <c r="G349" s="13"/>
      <c r="H349" s="184" t="s">
        <v>3</v>
      </c>
      <c r="I349" s="186"/>
      <c r="J349" s="13"/>
      <c r="K349" s="13"/>
      <c r="L349" s="183"/>
      <c r="M349" s="187"/>
      <c r="N349" s="188"/>
      <c r="O349" s="188"/>
      <c r="P349" s="188"/>
      <c r="Q349" s="188"/>
      <c r="R349" s="188"/>
      <c r="S349" s="188"/>
      <c r="T349" s="189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184" t="s">
        <v>133</v>
      </c>
      <c r="AU349" s="184" t="s">
        <v>83</v>
      </c>
      <c r="AV349" s="13" t="s">
        <v>81</v>
      </c>
      <c r="AW349" s="13" t="s">
        <v>34</v>
      </c>
      <c r="AX349" s="13" t="s">
        <v>73</v>
      </c>
      <c r="AY349" s="184" t="s">
        <v>122</v>
      </c>
    </row>
    <row r="350" s="13" customFormat="1">
      <c r="A350" s="13"/>
      <c r="B350" s="183"/>
      <c r="C350" s="13"/>
      <c r="D350" s="178" t="s">
        <v>133</v>
      </c>
      <c r="E350" s="184" t="s">
        <v>3</v>
      </c>
      <c r="F350" s="185" t="s">
        <v>754</v>
      </c>
      <c r="G350" s="13"/>
      <c r="H350" s="184" t="s">
        <v>3</v>
      </c>
      <c r="I350" s="186"/>
      <c r="J350" s="13"/>
      <c r="K350" s="13"/>
      <c r="L350" s="183"/>
      <c r="M350" s="187"/>
      <c r="N350" s="188"/>
      <c r="O350" s="188"/>
      <c r="P350" s="188"/>
      <c r="Q350" s="188"/>
      <c r="R350" s="188"/>
      <c r="S350" s="188"/>
      <c r="T350" s="189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184" t="s">
        <v>133</v>
      </c>
      <c r="AU350" s="184" t="s">
        <v>83</v>
      </c>
      <c r="AV350" s="13" t="s">
        <v>81</v>
      </c>
      <c r="AW350" s="13" t="s">
        <v>34</v>
      </c>
      <c r="AX350" s="13" t="s">
        <v>73</v>
      </c>
      <c r="AY350" s="184" t="s">
        <v>122</v>
      </c>
    </row>
    <row r="351" s="14" customFormat="1">
      <c r="A351" s="14"/>
      <c r="B351" s="190"/>
      <c r="C351" s="14"/>
      <c r="D351" s="178" t="s">
        <v>133</v>
      </c>
      <c r="E351" s="191" t="s">
        <v>3</v>
      </c>
      <c r="F351" s="192" t="s">
        <v>826</v>
      </c>
      <c r="G351" s="14"/>
      <c r="H351" s="193">
        <v>15.941000000000001</v>
      </c>
      <c r="I351" s="194"/>
      <c r="J351" s="14"/>
      <c r="K351" s="14"/>
      <c r="L351" s="190"/>
      <c r="M351" s="195"/>
      <c r="N351" s="196"/>
      <c r="O351" s="196"/>
      <c r="P351" s="196"/>
      <c r="Q351" s="196"/>
      <c r="R351" s="196"/>
      <c r="S351" s="196"/>
      <c r="T351" s="197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191" t="s">
        <v>133</v>
      </c>
      <c r="AU351" s="191" t="s">
        <v>83</v>
      </c>
      <c r="AV351" s="14" t="s">
        <v>83</v>
      </c>
      <c r="AW351" s="14" t="s">
        <v>34</v>
      </c>
      <c r="AX351" s="14" t="s">
        <v>73</v>
      </c>
      <c r="AY351" s="191" t="s">
        <v>122</v>
      </c>
    </row>
    <row r="352" s="15" customFormat="1">
      <c r="A352" s="15"/>
      <c r="B352" s="198"/>
      <c r="C352" s="15"/>
      <c r="D352" s="178" t="s">
        <v>133</v>
      </c>
      <c r="E352" s="199" t="s">
        <v>3</v>
      </c>
      <c r="F352" s="200" t="s">
        <v>135</v>
      </c>
      <c r="G352" s="15"/>
      <c r="H352" s="201">
        <v>15.941000000000001</v>
      </c>
      <c r="I352" s="202"/>
      <c r="J352" s="15"/>
      <c r="K352" s="15"/>
      <c r="L352" s="198"/>
      <c r="M352" s="203"/>
      <c r="N352" s="204"/>
      <c r="O352" s="204"/>
      <c r="P352" s="204"/>
      <c r="Q352" s="204"/>
      <c r="R352" s="204"/>
      <c r="S352" s="204"/>
      <c r="T352" s="205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199" t="s">
        <v>133</v>
      </c>
      <c r="AU352" s="199" t="s">
        <v>83</v>
      </c>
      <c r="AV352" s="15" t="s">
        <v>136</v>
      </c>
      <c r="AW352" s="15" t="s">
        <v>34</v>
      </c>
      <c r="AX352" s="15" t="s">
        <v>81</v>
      </c>
      <c r="AY352" s="199" t="s">
        <v>122</v>
      </c>
    </row>
    <row r="353" s="2" customFormat="1" ht="14.4" customHeight="1">
      <c r="A353" s="38"/>
      <c r="B353" s="164"/>
      <c r="C353" s="165" t="s">
        <v>486</v>
      </c>
      <c r="D353" s="165" t="s">
        <v>125</v>
      </c>
      <c r="E353" s="166" t="s">
        <v>827</v>
      </c>
      <c r="F353" s="167" t="s">
        <v>828</v>
      </c>
      <c r="G353" s="168" t="s">
        <v>128</v>
      </c>
      <c r="H353" s="169">
        <v>1</v>
      </c>
      <c r="I353" s="170"/>
      <c r="J353" s="171">
        <f>ROUND(I353*H353,2)</f>
        <v>0</v>
      </c>
      <c r="K353" s="167" t="s">
        <v>3</v>
      </c>
      <c r="L353" s="39"/>
      <c r="M353" s="172" t="s">
        <v>3</v>
      </c>
      <c r="N353" s="173" t="s">
        <v>44</v>
      </c>
      <c r="O353" s="72"/>
      <c r="P353" s="174">
        <f>O353*H353</f>
        <v>0</v>
      </c>
      <c r="Q353" s="174">
        <v>0</v>
      </c>
      <c r="R353" s="174">
        <f>Q353*H353</f>
        <v>0</v>
      </c>
      <c r="S353" s="174">
        <v>0</v>
      </c>
      <c r="T353" s="175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176" t="s">
        <v>136</v>
      </c>
      <c r="AT353" s="176" t="s">
        <v>125</v>
      </c>
      <c r="AU353" s="176" t="s">
        <v>83</v>
      </c>
      <c r="AY353" s="19" t="s">
        <v>122</v>
      </c>
      <c r="BE353" s="177">
        <f>IF(N353="základní",J353,0)</f>
        <v>0</v>
      </c>
      <c r="BF353" s="177">
        <f>IF(N353="snížená",J353,0)</f>
        <v>0</v>
      </c>
      <c r="BG353" s="177">
        <f>IF(N353="zákl. přenesená",J353,0)</f>
        <v>0</v>
      </c>
      <c r="BH353" s="177">
        <f>IF(N353="sníž. přenesená",J353,0)</f>
        <v>0</v>
      </c>
      <c r="BI353" s="177">
        <f>IF(N353="nulová",J353,0)</f>
        <v>0</v>
      </c>
      <c r="BJ353" s="19" t="s">
        <v>81</v>
      </c>
      <c r="BK353" s="177">
        <f>ROUND(I353*H353,2)</f>
        <v>0</v>
      </c>
      <c r="BL353" s="19" t="s">
        <v>136</v>
      </c>
      <c r="BM353" s="176" t="s">
        <v>829</v>
      </c>
    </row>
    <row r="354" s="2" customFormat="1">
      <c r="A354" s="38"/>
      <c r="B354" s="39"/>
      <c r="C354" s="38"/>
      <c r="D354" s="178" t="s">
        <v>132</v>
      </c>
      <c r="E354" s="38"/>
      <c r="F354" s="179" t="s">
        <v>828</v>
      </c>
      <c r="G354" s="38"/>
      <c r="H354" s="38"/>
      <c r="I354" s="180"/>
      <c r="J354" s="38"/>
      <c r="K354" s="38"/>
      <c r="L354" s="39"/>
      <c r="M354" s="181"/>
      <c r="N354" s="182"/>
      <c r="O354" s="72"/>
      <c r="P354" s="72"/>
      <c r="Q354" s="72"/>
      <c r="R354" s="72"/>
      <c r="S354" s="72"/>
      <c r="T354" s="73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9" t="s">
        <v>132</v>
      </c>
      <c r="AU354" s="19" t="s">
        <v>83</v>
      </c>
    </row>
    <row r="355" s="13" customFormat="1">
      <c r="A355" s="13"/>
      <c r="B355" s="183"/>
      <c r="C355" s="13"/>
      <c r="D355" s="178" t="s">
        <v>133</v>
      </c>
      <c r="E355" s="184" t="s">
        <v>3</v>
      </c>
      <c r="F355" s="185" t="s">
        <v>753</v>
      </c>
      <c r="G355" s="13"/>
      <c r="H355" s="184" t="s">
        <v>3</v>
      </c>
      <c r="I355" s="186"/>
      <c r="J355" s="13"/>
      <c r="K355" s="13"/>
      <c r="L355" s="183"/>
      <c r="M355" s="187"/>
      <c r="N355" s="188"/>
      <c r="O355" s="188"/>
      <c r="P355" s="188"/>
      <c r="Q355" s="188"/>
      <c r="R355" s="188"/>
      <c r="S355" s="188"/>
      <c r="T355" s="189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184" t="s">
        <v>133</v>
      </c>
      <c r="AU355" s="184" t="s">
        <v>83</v>
      </c>
      <c r="AV355" s="13" t="s">
        <v>81</v>
      </c>
      <c r="AW355" s="13" t="s">
        <v>34</v>
      </c>
      <c r="AX355" s="13" t="s">
        <v>73</v>
      </c>
      <c r="AY355" s="184" t="s">
        <v>122</v>
      </c>
    </row>
    <row r="356" s="13" customFormat="1">
      <c r="A356" s="13"/>
      <c r="B356" s="183"/>
      <c r="C356" s="13"/>
      <c r="D356" s="178" t="s">
        <v>133</v>
      </c>
      <c r="E356" s="184" t="s">
        <v>3</v>
      </c>
      <c r="F356" s="185" t="s">
        <v>830</v>
      </c>
      <c r="G356" s="13"/>
      <c r="H356" s="184" t="s">
        <v>3</v>
      </c>
      <c r="I356" s="186"/>
      <c r="J356" s="13"/>
      <c r="K356" s="13"/>
      <c r="L356" s="183"/>
      <c r="M356" s="187"/>
      <c r="N356" s="188"/>
      <c r="O356" s="188"/>
      <c r="P356" s="188"/>
      <c r="Q356" s="188"/>
      <c r="R356" s="188"/>
      <c r="S356" s="188"/>
      <c r="T356" s="189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184" t="s">
        <v>133</v>
      </c>
      <c r="AU356" s="184" t="s">
        <v>83</v>
      </c>
      <c r="AV356" s="13" t="s">
        <v>81</v>
      </c>
      <c r="AW356" s="13" t="s">
        <v>34</v>
      </c>
      <c r="AX356" s="13" t="s">
        <v>73</v>
      </c>
      <c r="AY356" s="184" t="s">
        <v>122</v>
      </c>
    </row>
    <row r="357" s="14" customFormat="1">
      <c r="A357" s="14"/>
      <c r="B357" s="190"/>
      <c r="C357" s="14"/>
      <c r="D357" s="178" t="s">
        <v>133</v>
      </c>
      <c r="E357" s="191" t="s">
        <v>3</v>
      </c>
      <c r="F357" s="192" t="s">
        <v>81</v>
      </c>
      <c r="G357" s="14"/>
      <c r="H357" s="193">
        <v>1</v>
      </c>
      <c r="I357" s="194"/>
      <c r="J357" s="14"/>
      <c r="K357" s="14"/>
      <c r="L357" s="190"/>
      <c r="M357" s="195"/>
      <c r="N357" s="196"/>
      <c r="O357" s="196"/>
      <c r="P357" s="196"/>
      <c r="Q357" s="196"/>
      <c r="R357" s="196"/>
      <c r="S357" s="196"/>
      <c r="T357" s="197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191" t="s">
        <v>133</v>
      </c>
      <c r="AU357" s="191" t="s">
        <v>83</v>
      </c>
      <c r="AV357" s="14" t="s">
        <v>83</v>
      </c>
      <c r="AW357" s="14" t="s">
        <v>34</v>
      </c>
      <c r="AX357" s="14" t="s">
        <v>73</v>
      </c>
      <c r="AY357" s="191" t="s">
        <v>122</v>
      </c>
    </row>
    <row r="358" s="15" customFormat="1">
      <c r="A358" s="15"/>
      <c r="B358" s="198"/>
      <c r="C358" s="15"/>
      <c r="D358" s="178" t="s">
        <v>133</v>
      </c>
      <c r="E358" s="199" t="s">
        <v>3</v>
      </c>
      <c r="F358" s="200" t="s">
        <v>135</v>
      </c>
      <c r="G358" s="15"/>
      <c r="H358" s="201">
        <v>1</v>
      </c>
      <c r="I358" s="202"/>
      <c r="J358" s="15"/>
      <c r="K358" s="15"/>
      <c r="L358" s="198"/>
      <c r="M358" s="203"/>
      <c r="N358" s="204"/>
      <c r="O358" s="204"/>
      <c r="P358" s="204"/>
      <c r="Q358" s="204"/>
      <c r="R358" s="204"/>
      <c r="S358" s="204"/>
      <c r="T358" s="205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199" t="s">
        <v>133</v>
      </c>
      <c r="AU358" s="199" t="s">
        <v>83</v>
      </c>
      <c r="AV358" s="15" t="s">
        <v>136</v>
      </c>
      <c r="AW358" s="15" t="s">
        <v>34</v>
      </c>
      <c r="AX358" s="15" t="s">
        <v>81</v>
      </c>
      <c r="AY358" s="199" t="s">
        <v>122</v>
      </c>
    </row>
    <row r="359" s="12" customFormat="1" ht="22.8" customHeight="1">
      <c r="A359" s="12"/>
      <c r="B359" s="151"/>
      <c r="C359" s="12"/>
      <c r="D359" s="152" t="s">
        <v>72</v>
      </c>
      <c r="E359" s="162" t="s">
        <v>170</v>
      </c>
      <c r="F359" s="162" t="s">
        <v>458</v>
      </c>
      <c r="G359" s="12"/>
      <c r="H359" s="12"/>
      <c r="I359" s="154"/>
      <c r="J359" s="163">
        <f>BK359</f>
        <v>0</v>
      </c>
      <c r="K359" s="12"/>
      <c r="L359" s="151"/>
      <c r="M359" s="156"/>
      <c r="N359" s="157"/>
      <c r="O359" s="157"/>
      <c r="P359" s="158">
        <f>SUM(P360:P365)</f>
        <v>0</v>
      </c>
      <c r="Q359" s="157"/>
      <c r="R359" s="158">
        <f>SUM(R360:R365)</f>
        <v>11.504249999999999</v>
      </c>
      <c r="S359" s="157"/>
      <c r="T359" s="159">
        <f>SUM(T360:T365)</f>
        <v>0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152" t="s">
        <v>81</v>
      </c>
      <c r="AT359" s="160" t="s">
        <v>72</v>
      </c>
      <c r="AU359" s="160" t="s">
        <v>81</v>
      </c>
      <c r="AY359" s="152" t="s">
        <v>122</v>
      </c>
      <c r="BK359" s="161">
        <f>SUM(BK360:BK365)</f>
        <v>0</v>
      </c>
    </row>
    <row r="360" s="2" customFormat="1" ht="14.4" customHeight="1">
      <c r="A360" s="38"/>
      <c r="B360" s="164"/>
      <c r="C360" s="165" t="s">
        <v>490</v>
      </c>
      <c r="D360" s="165" t="s">
        <v>125</v>
      </c>
      <c r="E360" s="166" t="s">
        <v>831</v>
      </c>
      <c r="F360" s="167" t="s">
        <v>832</v>
      </c>
      <c r="G360" s="168" t="s">
        <v>385</v>
      </c>
      <c r="H360" s="169">
        <v>45</v>
      </c>
      <c r="I360" s="170"/>
      <c r="J360" s="171">
        <f>ROUND(I360*H360,2)</f>
        <v>0</v>
      </c>
      <c r="K360" s="167" t="s">
        <v>3</v>
      </c>
      <c r="L360" s="39"/>
      <c r="M360" s="172" t="s">
        <v>3</v>
      </c>
      <c r="N360" s="173" t="s">
        <v>44</v>
      </c>
      <c r="O360" s="72"/>
      <c r="P360" s="174">
        <f>O360*H360</f>
        <v>0</v>
      </c>
      <c r="Q360" s="174">
        <v>0.25564999999999999</v>
      </c>
      <c r="R360" s="174">
        <f>Q360*H360</f>
        <v>11.504249999999999</v>
      </c>
      <c r="S360" s="174">
        <v>0</v>
      </c>
      <c r="T360" s="175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176" t="s">
        <v>136</v>
      </c>
      <c r="AT360" s="176" t="s">
        <v>125</v>
      </c>
      <c r="AU360" s="176" t="s">
        <v>83</v>
      </c>
      <c r="AY360" s="19" t="s">
        <v>122</v>
      </c>
      <c r="BE360" s="177">
        <f>IF(N360="základní",J360,0)</f>
        <v>0</v>
      </c>
      <c r="BF360" s="177">
        <f>IF(N360="snížená",J360,0)</f>
        <v>0</v>
      </c>
      <c r="BG360" s="177">
        <f>IF(N360="zákl. přenesená",J360,0)</f>
        <v>0</v>
      </c>
      <c r="BH360" s="177">
        <f>IF(N360="sníž. přenesená",J360,0)</f>
        <v>0</v>
      </c>
      <c r="BI360" s="177">
        <f>IF(N360="nulová",J360,0)</f>
        <v>0</v>
      </c>
      <c r="BJ360" s="19" t="s">
        <v>81</v>
      </c>
      <c r="BK360" s="177">
        <f>ROUND(I360*H360,2)</f>
        <v>0</v>
      </c>
      <c r="BL360" s="19" t="s">
        <v>136</v>
      </c>
      <c r="BM360" s="176" t="s">
        <v>833</v>
      </c>
    </row>
    <row r="361" s="2" customFormat="1">
      <c r="A361" s="38"/>
      <c r="B361" s="39"/>
      <c r="C361" s="38"/>
      <c r="D361" s="178" t="s">
        <v>132</v>
      </c>
      <c r="E361" s="38"/>
      <c r="F361" s="179" t="s">
        <v>832</v>
      </c>
      <c r="G361" s="38"/>
      <c r="H361" s="38"/>
      <c r="I361" s="180"/>
      <c r="J361" s="38"/>
      <c r="K361" s="38"/>
      <c r="L361" s="39"/>
      <c r="M361" s="181"/>
      <c r="N361" s="182"/>
      <c r="O361" s="72"/>
      <c r="P361" s="72"/>
      <c r="Q361" s="72"/>
      <c r="R361" s="72"/>
      <c r="S361" s="72"/>
      <c r="T361" s="73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9" t="s">
        <v>132</v>
      </c>
      <c r="AU361" s="19" t="s">
        <v>83</v>
      </c>
    </row>
    <row r="362" s="13" customFormat="1">
      <c r="A362" s="13"/>
      <c r="B362" s="183"/>
      <c r="C362" s="13"/>
      <c r="D362" s="178" t="s">
        <v>133</v>
      </c>
      <c r="E362" s="184" t="s">
        <v>3</v>
      </c>
      <c r="F362" s="185" t="s">
        <v>834</v>
      </c>
      <c r="G362" s="13"/>
      <c r="H362" s="184" t="s">
        <v>3</v>
      </c>
      <c r="I362" s="186"/>
      <c r="J362" s="13"/>
      <c r="K362" s="13"/>
      <c r="L362" s="183"/>
      <c r="M362" s="187"/>
      <c r="N362" s="188"/>
      <c r="O362" s="188"/>
      <c r="P362" s="188"/>
      <c r="Q362" s="188"/>
      <c r="R362" s="188"/>
      <c r="S362" s="188"/>
      <c r="T362" s="189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184" t="s">
        <v>133</v>
      </c>
      <c r="AU362" s="184" t="s">
        <v>83</v>
      </c>
      <c r="AV362" s="13" t="s">
        <v>81</v>
      </c>
      <c r="AW362" s="13" t="s">
        <v>34</v>
      </c>
      <c r="AX362" s="13" t="s">
        <v>73</v>
      </c>
      <c r="AY362" s="184" t="s">
        <v>122</v>
      </c>
    </row>
    <row r="363" s="13" customFormat="1">
      <c r="A363" s="13"/>
      <c r="B363" s="183"/>
      <c r="C363" s="13"/>
      <c r="D363" s="178" t="s">
        <v>133</v>
      </c>
      <c r="E363" s="184" t="s">
        <v>3</v>
      </c>
      <c r="F363" s="185" t="s">
        <v>835</v>
      </c>
      <c r="G363" s="13"/>
      <c r="H363" s="184" t="s">
        <v>3</v>
      </c>
      <c r="I363" s="186"/>
      <c r="J363" s="13"/>
      <c r="K363" s="13"/>
      <c r="L363" s="183"/>
      <c r="M363" s="187"/>
      <c r="N363" s="188"/>
      <c r="O363" s="188"/>
      <c r="P363" s="188"/>
      <c r="Q363" s="188"/>
      <c r="R363" s="188"/>
      <c r="S363" s="188"/>
      <c r="T363" s="189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184" t="s">
        <v>133</v>
      </c>
      <c r="AU363" s="184" t="s">
        <v>83</v>
      </c>
      <c r="AV363" s="13" t="s">
        <v>81</v>
      </c>
      <c r="AW363" s="13" t="s">
        <v>34</v>
      </c>
      <c r="AX363" s="13" t="s">
        <v>73</v>
      </c>
      <c r="AY363" s="184" t="s">
        <v>122</v>
      </c>
    </row>
    <row r="364" s="14" customFormat="1">
      <c r="A364" s="14"/>
      <c r="B364" s="190"/>
      <c r="C364" s="14"/>
      <c r="D364" s="178" t="s">
        <v>133</v>
      </c>
      <c r="E364" s="191" t="s">
        <v>3</v>
      </c>
      <c r="F364" s="192" t="s">
        <v>836</v>
      </c>
      <c r="G364" s="14"/>
      <c r="H364" s="193">
        <v>45</v>
      </c>
      <c r="I364" s="194"/>
      <c r="J364" s="14"/>
      <c r="K364" s="14"/>
      <c r="L364" s="190"/>
      <c r="M364" s="195"/>
      <c r="N364" s="196"/>
      <c r="O364" s="196"/>
      <c r="P364" s="196"/>
      <c r="Q364" s="196"/>
      <c r="R364" s="196"/>
      <c r="S364" s="196"/>
      <c r="T364" s="197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191" t="s">
        <v>133</v>
      </c>
      <c r="AU364" s="191" t="s">
        <v>83</v>
      </c>
      <c r="AV364" s="14" t="s">
        <v>83</v>
      </c>
      <c r="AW364" s="14" t="s">
        <v>34</v>
      </c>
      <c r="AX364" s="14" t="s">
        <v>73</v>
      </c>
      <c r="AY364" s="191" t="s">
        <v>122</v>
      </c>
    </row>
    <row r="365" s="15" customFormat="1">
      <c r="A365" s="15"/>
      <c r="B365" s="198"/>
      <c r="C365" s="15"/>
      <c r="D365" s="178" t="s">
        <v>133</v>
      </c>
      <c r="E365" s="199" t="s">
        <v>3</v>
      </c>
      <c r="F365" s="200" t="s">
        <v>135</v>
      </c>
      <c r="G365" s="15"/>
      <c r="H365" s="201">
        <v>45</v>
      </c>
      <c r="I365" s="202"/>
      <c r="J365" s="15"/>
      <c r="K365" s="15"/>
      <c r="L365" s="198"/>
      <c r="M365" s="203"/>
      <c r="N365" s="204"/>
      <c r="O365" s="204"/>
      <c r="P365" s="204"/>
      <c r="Q365" s="204"/>
      <c r="R365" s="204"/>
      <c r="S365" s="204"/>
      <c r="T365" s="205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199" t="s">
        <v>133</v>
      </c>
      <c r="AU365" s="199" t="s">
        <v>83</v>
      </c>
      <c r="AV365" s="15" t="s">
        <v>136</v>
      </c>
      <c r="AW365" s="15" t="s">
        <v>34</v>
      </c>
      <c r="AX365" s="15" t="s">
        <v>81</v>
      </c>
      <c r="AY365" s="199" t="s">
        <v>122</v>
      </c>
    </row>
    <row r="366" s="12" customFormat="1" ht="22.8" customHeight="1">
      <c r="A366" s="12"/>
      <c r="B366" s="151"/>
      <c r="C366" s="12"/>
      <c r="D366" s="152" t="s">
        <v>72</v>
      </c>
      <c r="E366" s="162" t="s">
        <v>571</v>
      </c>
      <c r="F366" s="162" t="s">
        <v>572</v>
      </c>
      <c r="G366" s="12"/>
      <c r="H366" s="12"/>
      <c r="I366" s="154"/>
      <c r="J366" s="163">
        <f>BK366</f>
        <v>0</v>
      </c>
      <c r="K366" s="12"/>
      <c r="L366" s="151"/>
      <c r="M366" s="156"/>
      <c r="N366" s="157"/>
      <c r="O366" s="157"/>
      <c r="P366" s="158">
        <f>SUM(P367:P368)</f>
        <v>0</v>
      </c>
      <c r="Q366" s="157"/>
      <c r="R366" s="158">
        <f>SUM(R367:R368)</f>
        <v>0</v>
      </c>
      <c r="S366" s="157"/>
      <c r="T366" s="159">
        <f>SUM(T367:T368)</f>
        <v>0</v>
      </c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R366" s="152" t="s">
        <v>81</v>
      </c>
      <c r="AT366" s="160" t="s">
        <v>72</v>
      </c>
      <c r="AU366" s="160" t="s">
        <v>81</v>
      </c>
      <c r="AY366" s="152" t="s">
        <v>122</v>
      </c>
      <c r="BK366" s="161">
        <f>SUM(BK367:BK368)</f>
        <v>0</v>
      </c>
    </row>
    <row r="367" s="2" customFormat="1" ht="14.4" customHeight="1">
      <c r="A367" s="38"/>
      <c r="B367" s="164"/>
      <c r="C367" s="165" t="s">
        <v>496</v>
      </c>
      <c r="D367" s="165" t="s">
        <v>125</v>
      </c>
      <c r="E367" s="166" t="s">
        <v>837</v>
      </c>
      <c r="F367" s="167" t="s">
        <v>838</v>
      </c>
      <c r="G367" s="168" t="s">
        <v>278</v>
      </c>
      <c r="H367" s="169">
        <v>81.873999999999995</v>
      </c>
      <c r="I367" s="170"/>
      <c r="J367" s="171">
        <f>ROUND(I367*H367,2)</f>
        <v>0</v>
      </c>
      <c r="K367" s="167" t="s">
        <v>129</v>
      </c>
      <c r="L367" s="39"/>
      <c r="M367" s="172" t="s">
        <v>3</v>
      </c>
      <c r="N367" s="173" t="s">
        <v>44</v>
      </c>
      <c r="O367" s="72"/>
      <c r="P367" s="174">
        <f>O367*H367</f>
        <v>0</v>
      </c>
      <c r="Q367" s="174">
        <v>0</v>
      </c>
      <c r="R367" s="174">
        <f>Q367*H367</f>
        <v>0</v>
      </c>
      <c r="S367" s="174">
        <v>0</v>
      </c>
      <c r="T367" s="175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176" t="s">
        <v>136</v>
      </c>
      <c r="AT367" s="176" t="s">
        <v>125</v>
      </c>
      <c r="AU367" s="176" t="s">
        <v>83</v>
      </c>
      <c r="AY367" s="19" t="s">
        <v>122</v>
      </c>
      <c r="BE367" s="177">
        <f>IF(N367="základní",J367,0)</f>
        <v>0</v>
      </c>
      <c r="BF367" s="177">
        <f>IF(N367="snížená",J367,0)</f>
        <v>0</v>
      </c>
      <c r="BG367" s="177">
        <f>IF(N367="zákl. přenesená",J367,0)</f>
        <v>0</v>
      </c>
      <c r="BH367" s="177">
        <f>IF(N367="sníž. přenesená",J367,0)</f>
        <v>0</v>
      </c>
      <c r="BI367" s="177">
        <f>IF(N367="nulová",J367,0)</f>
        <v>0</v>
      </c>
      <c r="BJ367" s="19" t="s">
        <v>81</v>
      </c>
      <c r="BK367" s="177">
        <f>ROUND(I367*H367,2)</f>
        <v>0</v>
      </c>
      <c r="BL367" s="19" t="s">
        <v>136</v>
      </c>
      <c r="BM367" s="176" t="s">
        <v>839</v>
      </c>
    </row>
    <row r="368" s="2" customFormat="1">
      <c r="A368" s="38"/>
      <c r="B368" s="39"/>
      <c r="C368" s="38"/>
      <c r="D368" s="178" t="s">
        <v>132</v>
      </c>
      <c r="E368" s="38"/>
      <c r="F368" s="179" t="s">
        <v>840</v>
      </c>
      <c r="G368" s="38"/>
      <c r="H368" s="38"/>
      <c r="I368" s="180"/>
      <c r="J368" s="38"/>
      <c r="K368" s="38"/>
      <c r="L368" s="39"/>
      <c r="M368" s="219"/>
      <c r="N368" s="220"/>
      <c r="O368" s="221"/>
      <c r="P368" s="221"/>
      <c r="Q368" s="221"/>
      <c r="R368" s="221"/>
      <c r="S368" s="221"/>
      <c r="T368" s="222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9" t="s">
        <v>132</v>
      </c>
      <c r="AU368" s="19" t="s">
        <v>83</v>
      </c>
    </row>
    <row r="369" s="2" customFormat="1" ht="6.96" customHeight="1">
      <c r="A369" s="38"/>
      <c r="B369" s="55"/>
      <c r="C369" s="56"/>
      <c r="D369" s="56"/>
      <c r="E369" s="56"/>
      <c r="F369" s="56"/>
      <c r="G369" s="56"/>
      <c r="H369" s="56"/>
      <c r="I369" s="56"/>
      <c r="J369" s="56"/>
      <c r="K369" s="56"/>
      <c r="L369" s="39"/>
      <c r="M369" s="38"/>
      <c r="O369" s="38"/>
      <c r="P369" s="38"/>
      <c r="Q369" s="38"/>
      <c r="R369" s="38"/>
      <c r="S369" s="38"/>
      <c r="T369" s="38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</row>
  </sheetData>
  <autoFilter ref="C86:K368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92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83</v>
      </c>
    </row>
    <row r="4" s="1" customFormat="1" ht="24.96" customHeight="1">
      <c r="B4" s="22"/>
      <c r="D4" s="23" t="s">
        <v>93</v>
      </c>
      <c r="L4" s="22"/>
      <c r="M4" s="114" t="s">
        <v>11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17</v>
      </c>
      <c r="L6" s="22"/>
    </row>
    <row r="7" s="1" customFormat="1" ht="16.5" customHeight="1">
      <c r="B7" s="22"/>
      <c r="E7" s="115" t="str">
        <f>'Rekapitulace stavby'!K6</f>
        <v>Vybudování parkovacích stání - Dílčí část 2 - Parkovací stání na ul.Žižkovská p.č.73/ k.ú. Dubina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94</v>
      </c>
      <c r="E8" s="38"/>
      <c r="F8" s="38"/>
      <c r="G8" s="38"/>
      <c r="H8" s="38"/>
      <c r="I8" s="38"/>
      <c r="J8" s="38"/>
      <c r="K8" s="38"/>
      <c r="L8" s="116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2" t="s">
        <v>841</v>
      </c>
      <c r="F9" s="38"/>
      <c r="G9" s="38"/>
      <c r="H9" s="38"/>
      <c r="I9" s="38"/>
      <c r="J9" s="38"/>
      <c r="K9" s="38"/>
      <c r="L9" s="116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116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19</v>
      </c>
      <c r="E11" s="38"/>
      <c r="F11" s="27" t="s">
        <v>20</v>
      </c>
      <c r="G11" s="38"/>
      <c r="H11" s="38"/>
      <c r="I11" s="32" t="s">
        <v>21</v>
      </c>
      <c r="J11" s="27" t="s">
        <v>3</v>
      </c>
      <c r="K11" s="38"/>
      <c r="L11" s="116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22</v>
      </c>
      <c r="E12" s="38"/>
      <c r="F12" s="27" t="s">
        <v>23</v>
      </c>
      <c r="G12" s="38"/>
      <c r="H12" s="38"/>
      <c r="I12" s="32" t="s">
        <v>24</v>
      </c>
      <c r="J12" s="64" t="str">
        <f>'Rekapitulace stavby'!AN8</f>
        <v>12. 4. 2021</v>
      </c>
      <c r="K12" s="38"/>
      <c r="L12" s="116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116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26</v>
      </c>
      <c r="E14" s="38"/>
      <c r="F14" s="38"/>
      <c r="G14" s="38"/>
      <c r="H14" s="38"/>
      <c r="I14" s="32" t="s">
        <v>27</v>
      </c>
      <c r="J14" s="27" t="s">
        <v>3</v>
      </c>
      <c r="K14" s="38"/>
      <c r="L14" s="116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28</v>
      </c>
      <c r="F15" s="38"/>
      <c r="G15" s="38"/>
      <c r="H15" s="38"/>
      <c r="I15" s="32" t="s">
        <v>29</v>
      </c>
      <c r="J15" s="27" t="s">
        <v>3</v>
      </c>
      <c r="K15" s="38"/>
      <c r="L15" s="116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116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30</v>
      </c>
      <c r="E17" s="38"/>
      <c r="F17" s="38"/>
      <c r="G17" s="38"/>
      <c r="H17" s="38"/>
      <c r="I17" s="32" t="s">
        <v>27</v>
      </c>
      <c r="J17" s="33" t="str">
        <f>'Rekapitulace stavby'!AN13</f>
        <v>Vyplň údaj</v>
      </c>
      <c r="K17" s="38"/>
      <c r="L17" s="116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29</v>
      </c>
      <c r="J18" s="33" t="str">
        <f>'Rekapitulace stavby'!AN14</f>
        <v>Vyplň údaj</v>
      </c>
      <c r="K18" s="38"/>
      <c r="L18" s="116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116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32</v>
      </c>
      <c r="E20" s="38"/>
      <c r="F20" s="38"/>
      <c r="G20" s="38"/>
      <c r="H20" s="38"/>
      <c r="I20" s="32" t="s">
        <v>27</v>
      </c>
      <c r="J20" s="27" t="s">
        <v>3</v>
      </c>
      <c r="K20" s="38"/>
      <c r="L20" s="116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33</v>
      </c>
      <c r="F21" s="38"/>
      <c r="G21" s="38"/>
      <c r="H21" s="38"/>
      <c r="I21" s="32" t="s">
        <v>29</v>
      </c>
      <c r="J21" s="27" t="s">
        <v>3</v>
      </c>
      <c r="K21" s="38"/>
      <c r="L21" s="116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116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35</v>
      </c>
      <c r="E23" s="38"/>
      <c r="F23" s="38"/>
      <c r="G23" s="38"/>
      <c r="H23" s="38"/>
      <c r="I23" s="32" t="s">
        <v>27</v>
      </c>
      <c r="J23" s="27" t="s">
        <v>3</v>
      </c>
      <c r="K23" s="38"/>
      <c r="L23" s="116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36</v>
      </c>
      <c r="F24" s="38"/>
      <c r="G24" s="38"/>
      <c r="H24" s="38"/>
      <c r="I24" s="32" t="s">
        <v>29</v>
      </c>
      <c r="J24" s="27" t="s">
        <v>3</v>
      </c>
      <c r="K24" s="38"/>
      <c r="L24" s="116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116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37</v>
      </c>
      <c r="E26" s="38"/>
      <c r="F26" s="38"/>
      <c r="G26" s="38"/>
      <c r="H26" s="38"/>
      <c r="I26" s="38"/>
      <c r="J26" s="38"/>
      <c r="K26" s="38"/>
      <c r="L26" s="116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17"/>
      <c r="B27" s="118"/>
      <c r="C27" s="117"/>
      <c r="D27" s="117"/>
      <c r="E27" s="36" t="s">
        <v>3</v>
      </c>
      <c r="F27" s="36"/>
      <c r="G27" s="36"/>
      <c r="H27" s="36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116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84"/>
      <c r="E29" s="84"/>
      <c r="F29" s="84"/>
      <c r="G29" s="84"/>
      <c r="H29" s="84"/>
      <c r="I29" s="84"/>
      <c r="J29" s="84"/>
      <c r="K29" s="84"/>
      <c r="L29" s="116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0" t="s">
        <v>39</v>
      </c>
      <c r="E30" s="38"/>
      <c r="F30" s="38"/>
      <c r="G30" s="38"/>
      <c r="H30" s="38"/>
      <c r="I30" s="38"/>
      <c r="J30" s="90">
        <f>ROUND(J91, 2)</f>
        <v>0</v>
      </c>
      <c r="K30" s="38"/>
      <c r="L30" s="116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84"/>
      <c r="E31" s="84"/>
      <c r="F31" s="84"/>
      <c r="G31" s="84"/>
      <c r="H31" s="84"/>
      <c r="I31" s="84"/>
      <c r="J31" s="84"/>
      <c r="K31" s="84"/>
      <c r="L31" s="116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41</v>
      </c>
      <c r="G32" s="38"/>
      <c r="H32" s="38"/>
      <c r="I32" s="43" t="s">
        <v>40</v>
      </c>
      <c r="J32" s="43" t="s">
        <v>42</v>
      </c>
      <c r="K32" s="38"/>
      <c r="L32" s="116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1" t="s">
        <v>43</v>
      </c>
      <c r="E33" s="32" t="s">
        <v>44</v>
      </c>
      <c r="F33" s="122">
        <f>ROUND((SUM(BE91:BE303)),  2)</f>
        <v>0</v>
      </c>
      <c r="G33" s="38"/>
      <c r="H33" s="38"/>
      <c r="I33" s="123">
        <v>0.20999999999999999</v>
      </c>
      <c r="J33" s="122">
        <f>ROUND(((SUM(BE91:BE303))*I33),  2)</f>
        <v>0</v>
      </c>
      <c r="K33" s="38"/>
      <c r="L33" s="116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45</v>
      </c>
      <c r="F34" s="122">
        <f>ROUND((SUM(BF91:BF303)),  2)</f>
        <v>0</v>
      </c>
      <c r="G34" s="38"/>
      <c r="H34" s="38"/>
      <c r="I34" s="123">
        <v>0.14999999999999999</v>
      </c>
      <c r="J34" s="122">
        <f>ROUND(((SUM(BF91:BF303))*I34),  2)</f>
        <v>0</v>
      </c>
      <c r="K34" s="38"/>
      <c r="L34" s="116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46</v>
      </c>
      <c r="F35" s="122">
        <f>ROUND((SUM(BG91:BG303)),  2)</f>
        <v>0</v>
      </c>
      <c r="G35" s="38"/>
      <c r="H35" s="38"/>
      <c r="I35" s="123">
        <v>0.20999999999999999</v>
      </c>
      <c r="J35" s="122">
        <f>0</f>
        <v>0</v>
      </c>
      <c r="K35" s="38"/>
      <c r="L35" s="116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47</v>
      </c>
      <c r="F36" s="122">
        <f>ROUND((SUM(BH91:BH303)),  2)</f>
        <v>0</v>
      </c>
      <c r="G36" s="38"/>
      <c r="H36" s="38"/>
      <c r="I36" s="123">
        <v>0.14999999999999999</v>
      </c>
      <c r="J36" s="122">
        <f>0</f>
        <v>0</v>
      </c>
      <c r="K36" s="38"/>
      <c r="L36" s="116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48</v>
      </c>
      <c r="F37" s="122">
        <f>ROUND((SUM(BI91:BI303)),  2)</f>
        <v>0</v>
      </c>
      <c r="G37" s="38"/>
      <c r="H37" s="38"/>
      <c r="I37" s="123">
        <v>0</v>
      </c>
      <c r="J37" s="122">
        <f>0</f>
        <v>0</v>
      </c>
      <c r="K37" s="38"/>
      <c r="L37" s="116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116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4"/>
      <c r="D39" s="125" t="s">
        <v>49</v>
      </c>
      <c r="E39" s="76"/>
      <c r="F39" s="76"/>
      <c r="G39" s="126" t="s">
        <v>50</v>
      </c>
      <c r="H39" s="127" t="s">
        <v>51</v>
      </c>
      <c r="I39" s="76"/>
      <c r="J39" s="128">
        <f>SUM(J30:J37)</f>
        <v>0</v>
      </c>
      <c r="K39" s="129"/>
      <c r="L39" s="116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55"/>
      <c r="C40" s="56"/>
      <c r="D40" s="56"/>
      <c r="E40" s="56"/>
      <c r="F40" s="56"/>
      <c r="G40" s="56"/>
      <c r="H40" s="56"/>
      <c r="I40" s="56"/>
      <c r="J40" s="56"/>
      <c r="K40" s="56"/>
      <c r="L40" s="116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57"/>
      <c r="C44" s="58"/>
      <c r="D44" s="58"/>
      <c r="E44" s="58"/>
      <c r="F44" s="58"/>
      <c r="G44" s="58"/>
      <c r="H44" s="58"/>
      <c r="I44" s="58"/>
      <c r="J44" s="58"/>
      <c r="K44" s="58"/>
      <c r="L44" s="116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96</v>
      </c>
      <c r="D45" s="38"/>
      <c r="E45" s="38"/>
      <c r="F45" s="38"/>
      <c r="G45" s="38"/>
      <c r="H45" s="38"/>
      <c r="I45" s="38"/>
      <c r="J45" s="38"/>
      <c r="K45" s="38"/>
      <c r="L45" s="116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38"/>
      <c r="D46" s="38"/>
      <c r="E46" s="38"/>
      <c r="F46" s="38"/>
      <c r="G46" s="38"/>
      <c r="H46" s="38"/>
      <c r="I46" s="38"/>
      <c r="J46" s="38"/>
      <c r="K46" s="38"/>
      <c r="L46" s="116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17</v>
      </c>
      <c r="D47" s="38"/>
      <c r="E47" s="38"/>
      <c r="F47" s="38"/>
      <c r="G47" s="38"/>
      <c r="H47" s="38"/>
      <c r="I47" s="38"/>
      <c r="J47" s="38"/>
      <c r="K47" s="38"/>
      <c r="L47" s="116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38"/>
      <c r="D48" s="38"/>
      <c r="E48" s="115" t="str">
        <f>E7</f>
        <v>Vybudování parkovacích stání - Dílčí část 2 - Parkovací stání na ul.Žižkovská p.č.73/ k.ú. Dubina</v>
      </c>
      <c r="F48" s="32"/>
      <c r="G48" s="32"/>
      <c r="H48" s="32"/>
      <c r="I48" s="38"/>
      <c r="J48" s="38"/>
      <c r="K48" s="38"/>
      <c r="L48" s="116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94</v>
      </c>
      <c r="D49" s="38"/>
      <c r="E49" s="38"/>
      <c r="F49" s="38"/>
      <c r="G49" s="38"/>
      <c r="H49" s="38"/>
      <c r="I49" s="38"/>
      <c r="J49" s="38"/>
      <c r="K49" s="38"/>
      <c r="L49" s="116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38"/>
      <c r="D50" s="38"/>
      <c r="E50" s="62" t="str">
        <f>E9</f>
        <v>C 401 - Osvětlení parkoviště</v>
      </c>
      <c r="F50" s="38"/>
      <c r="G50" s="38"/>
      <c r="H50" s="38"/>
      <c r="I50" s="38"/>
      <c r="J50" s="38"/>
      <c r="K50" s="38"/>
      <c r="L50" s="116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38"/>
      <c r="D51" s="38"/>
      <c r="E51" s="38"/>
      <c r="F51" s="38"/>
      <c r="G51" s="38"/>
      <c r="H51" s="38"/>
      <c r="I51" s="38"/>
      <c r="J51" s="38"/>
      <c r="K51" s="38"/>
      <c r="L51" s="116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22</v>
      </c>
      <c r="D52" s="38"/>
      <c r="E52" s="38"/>
      <c r="F52" s="27" t="str">
        <f>F12</f>
        <v>Dubina u Ostravy</v>
      </c>
      <c r="G52" s="38"/>
      <c r="H52" s="38"/>
      <c r="I52" s="32" t="s">
        <v>24</v>
      </c>
      <c r="J52" s="64" t="str">
        <f>IF(J12="","",J12)</f>
        <v>12. 4. 2021</v>
      </c>
      <c r="K52" s="38"/>
      <c r="L52" s="116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38"/>
      <c r="D53" s="38"/>
      <c r="E53" s="38"/>
      <c r="F53" s="38"/>
      <c r="G53" s="38"/>
      <c r="H53" s="38"/>
      <c r="I53" s="38"/>
      <c r="J53" s="38"/>
      <c r="K53" s="38"/>
      <c r="L53" s="116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26</v>
      </c>
      <c r="D54" s="38"/>
      <c r="E54" s="38"/>
      <c r="F54" s="27" t="str">
        <f>E15</f>
        <v>SMO Městský obvod Ostrava - Jih</v>
      </c>
      <c r="G54" s="38"/>
      <c r="H54" s="38"/>
      <c r="I54" s="32" t="s">
        <v>32</v>
      </c>
      <c r="J54" s="36" t="str">
        <f>E21</f>
        <v>IVITAS, a.s.</v>
      </c>
      <c r="K54" s="38"/>
      <c r="L54" s="116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30</v>
      </c>
      <c r="D55" s="38"/>
      <c r="E55" s="38"/>
      <c r="F55" s="27" t="str">
        <f>IF(E18="","",E18)</f>
        <v>Vyplň údaj</v>
      </c>
      <c r="G55" s="38"/>
      <c r="H55" s="38"/>
      <c r="I55" s="32" t="s">
        <v>35</v>
      </c>
      <c r="J55" s="36" t="str">
        <f>E24</f>
        <v>Jindřich Jansa</v>
      </c>
      <c r="K55" s="38"/>
      <c r="L55" s="116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38"/>
      <c r="D56" s="38"/>
      <c r="E56" s="38"/>
      <c r="F56" s="38"/>
      <c r="G56" s="38"/>
      <c r="H56" s="38"/>
      <c r="I56" s="38"/>
      <c r="J56" s="38"/>
      <c r="K56" s="38"/>
      <c r="L56" s="116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30" t="s">
        <v>97</v>
      </c>
      <c r="D57" s="124"/>
      <c r="E57" s="124"/>
      <c r="F57" s="124"/>
      <c r="G57" s="124"/>
      <c r="H57" s="124"/>
      <c r="I57" s="124"/>
      <c r="J57" s="131" t="s">
        <v>98</v>
      </c>
      <c r="K57" s="124"/>
      <c r="L57" s="116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38"/>
      <c r="D58" s="38"/>
      <c r="E58" s="38"/>
      <c r="F58" s="38"/>
      <c r="G58" s="38"/>
      <c r="H58" s="38"/>
      <c r="I58" s="38"/>
      <c r="J58" s="38"/>
      <c r="K58" s="38"/>
      <c r="L58" s="116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32" t="s">
        <v>71</v>
      </c>
      <c r="D59" s="38"/>
      <c r="E59" s="38"/>
      <c r="F59" s="38"/>
      <c r="G59" s="38"/>
      <c r="H59" s="38"/>
      <c r="I59" s="38"/>
      <c r="J59" s="90">
        <f>J91</f>
        <v>0</v>
      </c>
      <c r="K59" s="38"/>
      <c r="L59" s="116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9" t="s">
        <v>99</v>
      </c>
    </row>
    <row r="60" s="9" customFormat="1" ht="24.96" customHeight="1">
      <c r="A60" s="9"/>
      <c r="B60" s="133"/>
      <c r="C60" s="9"/>
      <c r="D60" s="134" t="s">
        <v>205</v>
      </c>
      <c r="E60" s="135"/>
      <c r="F60" s="135"/>
      <c r="G60" s="135"/>
      <c r="H60" s="135"/>
      <c r="I60" s="135"/>
      <c r="J60" s="136">
        <f>J92</f>
        <v>0</v>
      </c>
      <c r="K60" s="9"/>
      <c r="L60" s="13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7"/>
      <c r="C61" s="10"/>
      <c r="D61" s="138" t="s">
        <v>206</v>
      </c>
      <c r="E61" s="139"/>
      <c r="F61" s="139"/>
      <c r="G61" s="139"/>
      <c r="H61" s="139"/>
      <c r="I61" s="139"/>
      <c r="J61" s="140">
        <f>J93</f>
        <v>0</v>
      </c>
      <c r="K61" s="10"/>
      <c r="L61" s="13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7"/>
      <c r="C62" s="10"/>
      <c r="D62" s="138" t="s">
        <v>207</v>
      </c>
      <c r="E62" s="139"/>
      <c r="F62" s="139"/>
      <c r="G62" s="139"/>
      <c r="H62" s="139"/>
      <c r="I62" s="139"/>
      <c r="J62" s="140">
        <f>J152</f>
        <v>0</v>
      </c>
      <c r="K62" s="10"/>
      <c r="L62" s="13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37"/>
      <c r="C63" s="10"/>
      <c r="D63" s="138" t="s">
        <v>208</v>
      </c>
      <c r="E63" s="139"/>
      <c r="F63" s="139"/>
      <c r="G63" s="139"/>
      <c r="H63" s="139"/>
      <c r="I63" s="139"/>
      <c r="J63" s="140">
        <f>J169</f>
        <v>0</v>
      </c>
      <c r="K63" s="10"/>
      <c r="L63" s="13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37"/>
      <c r="C64" s="10"/>
      <c r="D64" s="138" t="s">
        <v>209</v>
      </c>
      <c r="E64" s="139"/>
      <c r="F64" s="139"/>
      <c r="G64" s="139"/>
      <c r="H64" s="139"/>
      <c r="I64" s="139"/>
      <c r="J64" s="140">
        <f>J176</f>
        <v>0</v>
      </c>
      <c r="K64" s="10"/>
      <c r="L64" s="13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37"/>
      <c r="C65" s="10"/>
      <c r="D65" s="138" t="s">
        <v>210</v>
      </c>
      <c r="E65" s="139"/>
      <c r="F65" s="139"/>
      <c r="G65" s="139"/>
      <c r="H65" s="139"/>
      <c r="I65" s="139"/>
      <c r="J65" s="140">
        <f>J205</f>
        <v>0</v>
      </c>
      <c r="K65" s="10"/>
      <c r="L65" s="13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37"/>
      <c r="C66" s="10"/>
      <c r="D66" s="138" t="s">
        <v>211</v>
      </c>
      <c r="E66" s="139"/>
      <c r="F66" s="139"/>
      <c r="G66" s="139"/>
      <c r="H66" s="139"/>
      <c r="I66" s="139"/>
      <c r="J66" s="140">
        <f>J211</f>
        <v>0</v>
      </c>
      <c r="K66" s="10"/>
      <c r="L66" s="13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37"/>
      <c r="C67" s="10"/>
      <c r="D67" s="138" t="s">
        <v>212</v>
      </c>
      <c r="E67" s="139"/>
      <c r="F67" s="139"/>
      <c r="G67" s="139"/>
      <c r="H67" s="139"/>
      <c r="I67" s="139"/>
      <c r="J67" s="140">
        <f>J224</f>
        <v>0</v>
      </c>
      <c r="K67" s="10"/>
      <c r="L67" s="13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37"/>
      <c r="C68" s="10"/>
      <c r="D68" s="138" t="s">
        <v>213</v>
      </c>
      <c r="E68" s="139"/>
      <c r="F68" s="139"/>
      <c r="G68" s="139"/>
      <c r="H68" s="139"/>
      <c r="I68" s="139"/>
      <c r="J68" s="140">
        <f>J232</f>
        <v>0</v>
      </c>
      <c r="K68" s="10"/>
      <c r="L68" s="13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33"/>
      <c r="C69" s="9"/>
      <c r="D69" s="134" t="s">
        <v>214</v>
      </c>
      <c r="E69" s="135"/>
      <c r="F69" s="135"/>
      <c r="G69" s="135"/>
      <c r="H69" s="135"/>
      <c r="I69" s="135"/>
      <c r="J69" s="136">
        <f>J235</f>
        <v>0</v>
      </c>
      <c r="K69" s="9"/>
      <c r="L69" s="133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37"/>
      <c r="C70" s="10"/>
      <c r="D70" s="138" t="s">
        <v>842</v>
      </c>
      <c r="E70" s="139"/>
      <c r="F70" s="139"/>
      <c r="G70" s="139"/>
      <c r="H70" s="139"/>
      <c r="I70" s="139"/>
      <c r="J70" s="140">
        <f>J236</f>
        <v>0</v>
      </c>
      <c r="K70" s="10"/>
      <c r="L70" s="13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37"/>
      <c r="C71" s="10"/>
      <c r="D71" s="138" t="s">
        <v>215</v>
      </c>
      <c r="E71" s="139"/>
      <c r="F71" s="139"/>
      <c r="G71" s="139"/>
      <c r="H71" s="139"/>
      <c r="I71" s="139"/>
      <c r="J71" s="140">
        <f>J289</f>
        <v>0</v>
      </c>
      <c r="K71" s="10"/>
      <c r="L71" s="13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8"/>
      <c r="B72" s="39"/>
      <c r="C72" s="38"/>
      <c r="D72" s="38"/>
      <c r="E72" s="38"/>
      <c r="F72" s="38"/>
      <c r="G72" s="38"/>
      <c r="H72" s="38"/>
      <c r="I72" s="38"/>
      <c r="J72" s="38"/>
      <c r="K72" s="38"/>
      <c r="L72" s="116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55"/>
      <c r="C73" s="56"/>
      <c r="D73" s="56"/>
      <c r="E73" s="56"/>
      <c r="F73" s="56"/>
      <c r="G73" s="56"/>
      <c r="H73" s="56"/>
      <c r="I73" s="56"/>
      <c r="J73" s="56"/>
      <c r="K73" s="56"/>
      <c r="L73" s="116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7" s="2" customFormat="1" ht="6.96" customHeight="1">
      <c r="A77" s="38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116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4.96" customHeight="1">
      <c r="A78" s="38"/>
      <c r="B78" s="39"/>
      <c r="C78" s="23" t="s">
        <v>106</v>
      </c>
      <c r="D78" s="38"/>
      <c r="E78" s="38"/>
      <c r="F78" s="38"/>
      <c r="G78" s="38"/>
      <c r="H78" s="38"/>
      <c r="I78" s="38"/>
      <c r="J78" s="38"/>
      <c r="K78" s="38"/>
      <c r="L78" s="116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38"/>
      <c r="D79" s="38"/>
      <c r="E79" s="38"/>
      <c r="F79" s="38"/>
      <c r="G79" s="38"/>
      <c r="H79" s="38"/>
      <c r="I79" s="38"/>
      <c r="J79" s="38"/>
      <c r="K79" s="38"/>
      <c r="L79" s="116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17</v>
      </c>
      <c r="D80" s="38"/>
      <c r="E80" s="38"/>
      <c r="F80" s="38"/>
      <c r="G80" s="38"/>
      <c r="H80" s="38"/>
      <c r="I80" s="38"/>
      <c r="J80" s="38"/>
      <c r="K80" s="38"/>
      <c r="L80" s="116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38"/>
      <c r="D81" s="38"/>
      <c r="E81" s="115" t="str">
        <f>E7</f>
        <v>Vybudování parkovacích stání - Dílčí část 2 - Parkovací stání na ul.Žižkovská p.č.73/ k.ú. Dubina</v>
      </c>
      <c r="F81" s="32"/>
      <c r="G81" s="32"/>
      <c r="H81" s="32"/>
      <c r="I81" s="38"/>
      <c r="J81" s="38"/>
      <c r="K81" s="38"/>
      <c r="L81" s="116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94</v>
      </c>
      <c r="D82" s="38"/>
      <c r="E82" s="38"/>
      <c r="F82" s="38"/>
      <c r="G82" s="38"/>
      <c r="H82" s="38"/>
      <c r="I82" s="38"/>
      <c r="J82" s="38"/>
      <c r="K82" s="38"/>
      <c r="L82" s="116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6.5" customHeight="1">
      <c r="A83" s="38"/>
      <c r="B83" s="39"/>
      <c r="C83" s="38"/>
      <c r="D83" s="38"/>
      <c r="E83" s="62" t="str">
        <f>E9</f>
        <v>C 401 - Osvětlení parkoviště</v>
      </c>
      <c r="F83" s="38"/>
      <c r="G83" s="38"/>
      <c r="H83" s="38"/>
      <c r="I83" s="38"/>
      <c r="J83" s="38"/>
      <c r="K83" s="38"/>
      <c r="L83" s="116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38"/>
      <c r="D84" s="38"/>
      <c r="E84" s="38"/>
      <c r="F84" s="38"/>
      <c r="G84" s="38"/>
      <c r="H84" s="38"/>
      <c r="I84" s="38"/>
      <c r="J84" s="38"/>
      <c r="K84" s="38"/>
      <c r="L84" s="116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22</v>
      </c>
      <c r="D85" s="38"/>
      <c r="E85" s="38"/>
      <c r="F85" s="27" t="str">
        <f>F12</f>
        <v>Dubina u Ostravy</v>
      </c>
      <c r="G85" s="38"/>
      <c r="H85" s="38"/>
      <c r="I85" s="32" t="s">
        <v>24</v>
      </c>
      <c r="J85" s="64" t="str">
        <f>IF(J12="","",J12)</f>
        <v>12. 4. 2021</v>
      </c>
      <c r="K85" s="38"/>
      <c r="L85" s="116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38"/>
      <c r="D86" s="38"/>
      <c r="E86" s="38"/>
      <c r="F86" s="38"/>
      <c r="G86" s="38"/>
      <c r="H86" s="38"/>
      <c r="I86" s="38"/>
      <c r="J86" s="38"/>
      <c r="K86" s="38"/>
      <c r="L86" s="116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26</v>
      </c>
      <c r="D87" s="38"/>
      <c r="E87" s="38"/>
      <c r="F87" s="27" t="str">
        <f>E15</f>
        <v>SMO Městský obvod Ostrava - Jih</v>
      </c>
      <c r="G87" s="38"/>
      <c r="H87" s="38"/>
      <c r="I87" s="32" t="s">
        <v>32</v>
      </c>
      <c r="J87" s="36" t="str">
        <f>E21</f>
        <v>IVITAS, a.s.</v>
      </c>
      <c r="K87" s="38"/>
      <c r="L87" s="116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30</v>
      </c>
      <c r="D88" s="38"/>
      <c r="E88" s="38"/>
      <c r="F88" s="27" t="str">
        <f>IF(E18="","",E18)</f>
        <v>Vyplň údaj</v>
      </c>
      <c r="G88" s="38"/>
      <c r="H88" s="38"/>
      <c r="I88" s="32" t="s">
        <v>35</v>
      </c>
      <c r="J88" s="36" t="str">
        <f>E24</f>
        <v>Jindřich Jansa</v>
      </c>
      <c r="K88" s="38"/>
      <c r="L88" s="116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0.32" customHeight="1">
      <c r="A89" s="38"/>
      <c r="B89" s="39"/>
      <c r="C89" s="38"/>
      <c r="D89" s="38"/>
      <c r="E89" s="38"/>
      <c r="F89" s="38"/>
      <c r="G89" s="38"/>
      <c r="H89" s="38"/>
      <c r="I89" s="38"/>
      <c r="J89" s="38"/>
      <c r="K89" s="38"/>
      <c r="L89" s="116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11" customFormat="1" ht="29.28" customHeight="1">
      <c r="A90" s="141"/>
      <c r="B90" s="142"/>
      <c r="C90" s="143" t="s">
        <v>107</v>
      </c>
      <c r="D90" s="144" t="s">
        <v>58</v>
      </c>
      <c r="E90" s="144" t="s">
        <v>54</v>
      </c>
      <c r="F90" s="144" t="s">
        <v>55</v>
      </c>
      <c r="G90" s="144" t="s">
        <v>108</v>
      </c>
      <c r="H90" s="144" t="s">
        <v>109</v>
      </c>
      <c r="I90" s="144" t="s">
        <v>110</v>
      </c>
      <c r="J90" s="144" t="s">
        <v>98</v>
      </c>
      <c r="K90" s="145" t="s">
        <v>111</v>
      </c>
      <c r="L90" s="146"/>
      <c r="M90" s="80" t="s">
        <v>3</v>
      </c>
      <c r="N90" s="81" t="s">
        <v>43</v>
      </c>
      <c r="O90" s="81" t="s">
        <v>112</v>
      </c>
      <c r="P90" s="81" t="s">
        <v>113</v>
      </c>
      <c r="Q90" s="81" t="s">
        <v>114</v>
      </c>
      <c r="R90" s="81" t="s">
        <v>115</v>
      </c>
      <c r="S90" s="81" t="s">
        <v>116</v>
      </c>
      <c r="T90" s="82" t="s">
        <v>117</v>
      </c>
      <c r="U90" s="141"/>
      <c r="V90" s="141"/>
      <c r="W90" s="141"/>
      <c r="X90" s="141"/>
      <c r="Y90" s="141"/>
      <c r="Z90" s="141"/>
      <c r="AA90" s="141"/>
      <c r="AB90" s="141"/>
      <c r="AC90" s="141"/>
      <c r="AD90" s="141"/>
      <c r="AE90" s="141"/>
    </row>
    <row r="91" s="2" customFormat="1" ht="22.8" customHeight="1">
      <c r="A91" s="38"/>
      <c r="B91" s="39"/>
      <c r="C91" s="87" t="s">
        <v>118</v>
      </c>
      <c r="D91" s="38"/>
      <c r="E91" s="38"/>
      <c r="F91" s="38"/>
      <c r="G91" s="38"/>
      <c r="H91" s="38"/>
      <c r="I91" s="38"/>
      <c r="J91" s="147">
        <f>BK91</f>
        <v>0</v>
      </c>
      <c r="K91" s="38"/>
      <c r="L91" s="39"/>
      <c r="M91" s="83"/>
      <c r="N91" s="68"/>
      <c r="O91" s="84"/>
      <c r="P91" s="148">
        <f>P92+P235</f>
        <v>0</v>
      </c>
      <c r="Q91" s="84"/>
      <c r="R91" s="148">
        <f>R92+R235</f>
        <v>5.4628581699999996</v>
      </c>
      <c r="S91" s="84"/>
      <c r="T91" s="149">
        <f>T92+T235</f>
        <v>3.1904999999999997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9" t="s">
        <v>72</v>
      </c>
      <c r="AU91" s="19" t="s">
        <v>99</v>
      </c>
      <c r="BK91" s="150">
        <f>BK92+BK235</f>
        <v>0</v>
      </c>
    </row>
    <row r="92" s="12" customFormat="1" ht="25.92" customHeight="1">
      <c r="A92" s="12"/>
      <c r="B92" s="151"/>
      <c r="C92" s="12"/>
      <c r="D92" s="152" t="s">
        <v>72</v>
      </c>
      <c r="E92" s="153" t="s">
        <v>216</v>
      </c>
      <c r="F92" s="153" t="s">
        <v>217</v>
      </c>
      <c r="G92" s="12"/>
      <c r="H92" s="12"/>
      <c r="I92" s="154"/>
      <c r="J92" s="155">
        <f>BK92</f>
        <v>0</v>
      </c>
      <c r="K92" s="12"/>
      <c r="L92" s="151"/>
      <c r="M92" s="156"/>
      <c r="N92" s="157"/>
      <c r="O92" s="157"/>
      <c r="P92" s="158">
        <f>P93+P152+P169+P176+P205+P211+P224+P232</f>
        <v>0</v>
      </c>
      <c r="Q92" s="157"/>
      <c r="R92" s="158">
        <f>R93+R152+R169+R176+R205+R211+R224+R232</f>
        <v>1.7691566699999999</v>
      </c>
      <c r="S92" s="157"/>
      <c r="T92" s="159">
        <f>T93+T152+T169+T176+T205+T211+T224+T232</f>
        <v>3.1904999999999997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52" t="s">
        <v>81</v>
      </c>
      <c r="AT92" s="160" t="s">
        <v>72</v>
      </c>
      <c r="AU92" s="160" t="s">
        <v>73</v>
      </c>
      <c r="AY92" s="152" t="s">
        <v>122</v>
      </c>
      <c r="BK92" s="161">
        <f>BK93+BK152+BK169+BK176+BK205+BK211+BK224+BK232</f>
        <v>0</v>
      </c>
    </row>
    <row r="93" s="12" customFormat="1" ht="22.8" customHeight="1">
      <c r="A93" s="12"/>
      <c r="B93" s="151"/>
      <c r="C93" s="12"/>
      <c r="D93" s="152" t="s">
        <v>72</v>
      </c>
      <c r="E93" s="162" t="s">
        <v>81</v>
      </c>
      <c r="F93" s="162" t="s">
        <v>218</v>
      </c>
      <c r="G93" s="12"/>
      <c r="H93" s="12"/>
      <c r="I93" s="154"/>
      <c r="J93" s="163">
        <f>BK93</f>
        <v>0</v>
      </c>
      <c r="K93" s="12"/>
      <c r="L93" s="151"/>
      <c r="M93" s="156"/>
      <c r="N93" s="157"/>
      <c r="O93" s="157"/>
      <c r="P93" s="158">
        <f>SUM(P94:P151)</f>
        <v>0</v>
      </c>
      <c r="Q93" s="157"/>
      <c r="R93" s="158">
        <f>SUM(R94:R151)</f>
        <v>0</v>
      </c>
      <c r="S93" s="157"/>
      <c r="T93" s="159">
        <f>SUM(T94:T151)</f>
        <v>3.1904999999999997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52" t="s">
        <v>81</v>
      </c>
      <c r="AT93" s="160" t="s">
        <v>72</v>
      </c>
      <c r="AU93" s="160" t="s">
        <v>81</v>
      </c>
      <c r="AY93" s="152" t="s">
        <v>122</v>
      </c>
      <c r="BK93" s="161">
        <f>SUM(BK94:BK151)</f>
        <v>0</v>
      </c>
    </row>
    <row r="94" s="2" customFormat="1" ht="14.4" customHeight="1">
      <c r="A94" s="38"/>
      <c r="B94" s="164"/>
      <c r="C94" s="165" t="s">
        <v>81</v>
      </c>
      <c r="D94" s="165" t="s">
        <v>125</v>
      </c>
      <c r="E94" s="166" t="s">
        <v>843</v>
      </c>
      <c r="F94" s="167" t="s">
        <v>844</v>
      </c>
      <c r="G94" s="168" t="s">
        <v>221</v>
      </c>
      <c r="H94" s="169">
        <v>4.5</v>
      </c>
      <c r="I94" s="170"/>
      <c r="J94" s="171">
        <f>ROUND(I94*H94,2)</f>
        <v>0</v>
      </c>
      <c r="K94" s="167" t="s">
        <v>129</v>
      </c>
      <c r="L94" s="39"/>
      <c r="M94" s="172" t="s">
        <v>3</v>
      </c>
      <c r="N94" s="173" t="s">
        <v>44</v>
      </c>
      <c r="O94" s="72"/>
      <c r="P94" s="174">
        <f>O94*H94</f>
        <v>0</v>
      </c>
      <c r="Q94" s="174">
        <v>0</v>
      </c>
      <c r="R94" s="174">
        <f>Q94*H94</f>
        <v>0</v>
      </c>
      <c r="S94" s="174">
        <v>0.70899999999999996</v>
      </c>
      <c r="T94" s="175">
        <f>S94*H94</f>
        <v>3.1904999999999997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176" t="s">
        <v>136</v>
      </c>
      <c r="AT94" s="176" t="s">
        <v>125</v>
      </c>
      <c r="AU94" s="176" t="s">
        <v>83</v>
      </c>
      <c r="AY94" s="19" t="s">
        <v>122</v>
      </c>
      <c r="BE94" s="177">
        <f>IF(N94="základní",J94,0)</f>
        <v>0</v>
      </c>
      <c r="BF94" s="177">
        <f>IF(N94="snížená",J94,0)</f>
        <v>0</v>
      </c>
      <c r="BG94" s="177">
        <f>IF(N94="zákl. přenesená",J94,0)</f>
        <v>0</v>
      </c>
      <c r="BH94" s="177">
        <f>IF(N94="sníž. přenesená",J94,0)</f>
        <v>0</v>
      </c>
      <c r="BI94" s="177">
        <f>IF(N94="nulová",J94,0)</f>
        <v>0</v>
      </c>
      <c r="BJ94" s="19" t="s">
        <v>81</v>
      </c>
      <c r="BK94" s="177">
        <f>ROUND(I94*H94,2)</f>
        <v>0</v>
      </c>
      <c r="BL94" s="19" t="s">
        <v>136</v>
      </c>
      <c r="BM94" s="176" t="s">
        <v>845</v>
      </c>
    </row>
    <row r="95" s="2" customFormat="1">
      <c r="A95" s="38"/>
      <c r="B95" s="39"/>
      <c r="C95" s="38"/>
      <c r="D95" s="178" t="s">
        <v>132</v>
      </c>
      <c r="E95" s="38"/>
      <c r="F95" s="179" t="s">
        <v>846</v>
      </c>
      <c r="G95" s="38"/>
      <c r="H95" s="38"/>
      <c r="I95" s="180"/>
      <c r="J95" s="38"/>
      <c r="K95" s="38"/>
      <c r="L95" s="39"/>
      <c r="M95" s="181"/>
      <c r="N95" s="182"/>
      <c r="O95" s="72"/>
      <c r="P95" s="72"/>
      <c r="Q95" s="72"/>
      <c r="R95" s="72"/>
      <c r="S95" s="72"/>
      <c r="T95" s="73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9" t="s">
        <v>132</v>
      </c>
      <c r="AU95" s="19" t="s">
        <v>83</v>
      </c>
    </row>
    <row r="96" s="13" customFormat="1">
      <c r="A96" s="13"/>
      <c r="B96" s="183"/>
      <c r="C96" s="13"/>
      <c r="D96" s="178" t="s">
        <v>133</v>
      </c>
      <c r="E96" s="184" t="s">
        <v>3</v>
      </c>
      <c r="F96" s="185" t="s">
        <v>847</v>
      </c>
      <c r="G96" s="13"/>
      <c r="H96" s="184" t="s">
        <v>3</v>
      </c>
      <c r="I96" s="186"/>
      <c r="J96" s="13"/>
      <c r="K96" s="13"/>
      <c r="L96" s="183"/>
      <c r="M96" s="187"/>
      <c r="N96" s="188"/>
      <c r="O96" s="188"/>
      <c r="P96" s="188"/>
      <c r="Q96" s="188"/>
      <c r="R96" s="188"/>
      <c r="S96" s="188"/>
      <c r="T96" s="189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184" t="s">
        <v>133</v>
      </c>
      <c r="AU96" s="184" t="s">
        <v>83</v>
      </c>
      <c r="AV96" s="13" t="s">
        <v>81</v>
      </c>
      <c r="AW96" s="13" t="s">
        <v>34</v>
      </c>
      <c r="AX96" s="13" t="s">
        <v>73</v>
      </c>
      <c r="AY96" s="184" t="s">
        <v>122</v>
      </c>
    </row>
    <row r="97" s="13" customFormat="1">
      <c r="A97" s="13"/>
      <c r="B97" s="183"/>
      <c r="C97" s="13"/>
      <c r="D97" s="178" t="s">
        <v>133</v>
      </c>
      <c r="E97" s="184" t="s">
        <v>3</v>
      </c>
      <c r="F97" s="185" t="s">
        <v>848</v>
      </c>
      <c r="G97" s="13"/>
      <c r="H97" s="184" t="s">
        <v>3</v>
      </c>
      <c r="I97" s="186"/>
      <c r="J97" s="13"/>
      <c r="K97" s="13"/>
      <c r="L97" s="183"/>
      <c r="M97" s="187"/>
      <c r="N97" s="188"/>
      <c r="O97" s="188"/>
      <c r="P97" s="188"/>
      <c r="Q97" s="188"/>
      <c r="R97" s="188"/>
      <c r="S97" s="188"/>
      <c r="T97" s="189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184" t="s">
        <v>133</v>
      </c>
      <c r="AU97" s="184" t="s">
        <v>83</v>
      </c>
      <c r="AV97" s="13" t="s">
        <v>81</v>
      </c>
      <c r="AW97" s="13" t="s">
        <v>34</v>
      </c>
      <c r="AX97" s="13" t="s">
        <v>73</v>
      </c>
      <c r="AY97" s="184" t="s">
        <v>122</v>
      </c>
    </row>
    <row r="98" s="14" customFormat="1">
      <c r="A98" s="14"/>
      <c r="B98" s="190"/>
      <c r="C98" s="14"/>
      <c r="D98" s="178" t="s">
        <v>133</v>
      </c>
      <c r="E98" s="191" t="s">
        <v>3</v>
      </c>
      <c r="F98" s="192" t="s">
        <v>849</v>
      </c>
      <c r="G98" s="14"/>
      <c r="H98" s="193">
        <v>4.5</v>
      </c>
      <c r="I98" s="194"/>
      <c r="J98" s="14"/>
      <c r="K98" s="14"/>
      <c r="L98" s="190"/>
      <c r="M98" s="195"/>
      <c r="N98" s="196"/>
      <c r="O98" s="196"/>
      <c r="P98" s="196"/>
      <c r="Q98" s="196"/>
      <c r="R98" s="196"/>
      <c r="S98" s="196"/>
      <c r="T98" s="197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191" t="s">
        <v>133</v>
      </c>
      <c r="AU98" s="191" t="s">
        <v>83</v>
      </c>
      <c r="AV98" s="14" t="s">
        <v>83</v>
      </c>
      <c r="AW98" s="14" t="s">
        <v>34</v>
      </c>
      <c r="AX98" s="14" t="s">
        <v>73</v>
      </c>
      <c r="AY98" s="191" t="s">
        <v>122</v>
      </c>
    </row>
    <row r="99" s="15" customFormat="1">
      <c r="A99" s="15"/>
      <c r="B99" s="198"/>
      <c r="C99" s="15"/>
      <c r="D99" s="178" t="s">
        <v>133</v>
      </c>
      <c r="E99" s="199" t="s">
        <v>3</v>
      </c>
      <c r="F99" s="200" t="s">
        <v>135</v>
      </c>
      <c r="G99" s="15"/>
      <c r="H99" s="201">
        <v>4.5</v>
      </c>
      <c r="I99" s="202"/>
      <c r="J99" s="15"/>
      <c r="K99" s="15"/>
      <c r="L99" s="198"/>
      <c r="M99" s="203"/>
      <c r="N99" s="204"/>
      <c r="O99" s="204"/>
      <c r="P99" s="204"/>
      <c r="Q99" s="204"/>
      <c r="R99" s="204"/>
      <c r="S99" s="204"/>
      <c r="T99" s="20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199" t="s">
        <v>133</v>
      </c>
      <c r="AU99" s="199" t="s">
        <v>83</v>
      </c>
      <c r="AV99" s="15" t="s">
        <v>136</v>
      </c>
      <c r="AW99" s="15" t="s">
        <v>34</v>
      </c>
      <c r="AX99" s="15" t="s">
        <v>81</v>
      </c>
      <c r="AY99" s="199" t="s">
        <v>122</v>
      </c>
    </row>
    <row r="100" s="2" customFormat="1" ht="14.4" customHeight="1">
      <c r="A100" s="38"/>
      <c r="B100" s="164"/>
      <c r="C100" s="165" t="s">
        <v>83</v>
      </c>
      <c r="D100" s="165" t="s">
        <v>125</v>
      </c>
      <c r="E100" s="166" t="s">
        <v>850</v>
      </c>
      <c r="F100" s="167" t="s">
        <v>851</v>
      </c>
      <c r="G100" s="168" t="s">
        <v>385</v>
      </c>
      <c r="H100" s="169">
        <v>2</v>
      </c>
      <c r="I100" s="170"/>
      <c r="J100" s="171">
        <f>ROUND(I100*H100,2)</f>
        <v>0</v>
      </c>
      <c r="K100" s="167" t="s">
        <v>129</v>
      </c>
      <c r="L100" s="39"/>
      <c r="M100" s="172" t="s">
        <v>3</v>
      </c>
      <c r="N100" s="173" t="s">
        <v>44</v>
      </c>
      <c r="O100" s="72"/>
      <c r="P100" s="174">
        <f>O100*H100</f>
        <v>0</v>
      </c>
      <c r="Q100" s="174">
        <v>0</v>
      </c>
      <c r="R100" s="174">
        <f>Q100*H100</f>
        <v>0</v>
      </c>
      <c r="S100" s="174">
        <v>0</v>
      </c>
      <c r="T100" s="175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176" t="s">
        <v>136</v>
      </c>
      <c r="AT100" s="176" t="s">
        <v>125</v>
      </c>
      <c r="AU100" s="176" t="s">
        <v>83</v>
      </c>
      <c r="AY100" s="19" t="s">
        <v>122</v>
      </c>
      <c r="BE100" s="177">
        <f>IF(N100="základní",J100,0)</f>
        <v>0</v>
      </c>
      <c r="BF100" s="177">
        <f>IF(N100="snížená",J100,0)</f>
        <v>0</v>
      </c>
      <c r="BG100" s="177">
        <f>IF(N100="zákl. přenesená",J100,0)</f>
        <v>0</v>
      </c>
      <c r="BH100" s="177">
        <f>IF(N100="sníž. přenesená",J100,0)</f>
        <v>0</v>
      </c>
      <c r="BI100" s="177">
        <f>IF(N100="nulová",J100,0)</f>
        <v>0</v>
      </c>
      <c r="BJ100" s="19" t="s">
        <v>81</v>
      </c>
      <c r="BK100" s="177">
        <f>ROUND(I100*H100,2)</f>
        <v>0</v>
      </c>
      <c r="BL100" s="19" t="s">
        <v>136</v>
      </c>
      <c r="BM100" s="176" t="s">
        <v>852</v>
      </c>
    </row>
    <row r="101" s="2" customFormat="1">
      <c r="A101" s="38"/>
      <c r="B101" s="39"/>
      <c r="C101" s="38"/>
      <c r="D101" s="178" t="s">
        <v>132</v>
      </c>
      <c r="E101" s="38"/>
      <c r="F101" s="179" t="s">
        <v>853</v>
      </c>
      <c r="G101" s="38"/>
      <c r="H101" s="38"/>
      <c r="I101" s="180"/>
      <c r="J101" s="38"/>
      <c r="K101" s="38"/>
      <c r="L101" s="39"/>
      <c r="M101" s="181"/>
      <c r="N101" s="182"/>
      <c r="O101" s="72"/>
      <c r="P101" s="72"/>
      <c r="Q101" s="72"/>
      <c r="R101" s="72"/>
      <c r="S101" s="72"/>
      <c r="T101" s="73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9" t="s">
        <v>132</v>
      </c>
      <c r="AU101" s="19" t="s">
        <v>83</v>
      </c>
    </row>
    <row r="102" s="13" customFormat="1">
      <c r="A102" s="13"/>
      <c r="B102" s="183"/>
      <c r="C102" s="13"/>
      <c r="D102" s="178" t="s">
        <v>133</v>
      </c>
      <c r="E102" s="184" t="s">
        <v>3</v>
      </c>
      <c r="F102" s="185" t="s">
        <v>847</v>
      </c>
      <c r="G102" s="13"/>
      <c r="H102" s="184" t="s">
        <v>3</v>
      </c>
      <c r="I102" s="186"/>
      <c r="J102" s="13"/>
      <c r="K102" s="13"/>
      <c r="L102" s="183"/>
      <c r="M102" s="187"/>
      <c r="N102" s="188"/>
      <c r="O102" s="188"/>
      <c r="P102" s="188"/>
      <c r="Q102" s="188"/>
      <c r="R102" s="188"/>
      <c r="S102" s="188"/>
      <c r="T102" s="189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184" t="s">
        <v>133</v>
      </c>
      <c r="AU102" s="184" t="s">
        <v>83</v>
      </c>
      <c r="AV102" s="13" t="s">
        <v>81</v>
      </c>
      <c r="AW102" s="13" t="s">
        <v>34</v>
      </c>
      <c r="AX102" s="13" t="s">
        <v>73</v>
      </c>
      <c r="AY102" s="184" t="s">
        <v>122</v>
      </c>
    </row>
    <row r="103" s="13" customFormat="1">
      <c r="A103" s="13"/>
      <c r="B103" s="183"/>
      <c r="C103" s="13"/>
      <c r="D103" s="178" t="s">
        <v>133</v>
      </c>
      <c r="E103" s="184" t="s">
        <v>3</v>
      </c>
      <c r="F103" s="185" t="s">
        <v>848</v>
      </c>
      <c r="G103" s="13"/>
      <c r="H103" s="184" t="s">
        <v>3</v>
      </c>
      <c r="I103" s="186"/>
      <c r="J103" s="13"/>
      <c r="K103" s="13"/>
      <c r="L103" s="183"/>
      <c r="M103" s="187"/>
      <c r="N103" s="188"/>
      <c r="O103" s="188"/>
      <c r="P103" s="188"/>
      <c r="Q103" s="188"/>
      <c r="R103" s="188"/>
      <c r="S103" s="188"/>
      <c r="T103" s="189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184" t="s">
        <v>133</v>
      </c>
      <c r="AU103" s="184" t="s">
        <v>83</v>
      </c>
      <c r="AV103" s="13" t="s">
        <v>81</v>
      </c>
      <c r="AW103" s="13" t="s">
        <v>34</v>
      </c>
      <c r="AX103" s="13" t="s">
        <v>73</v>
      </c>
      <c r="AY103" s="184" t="s">
        <v>122</v>
      </c>
    </row>
    <row r="104" s="14" customFormat="1">
      <c r="A104" s="14"/>
      <c r="B104" s="190"/>
      <c r="C104" s="14"/>
      <c r="D104" s="178" t="s">
        <v>133</v>
      </c>
      <c r="E104" s="191" t="s">
        <v>3</v>
      </c>
      <c r="F104" s="192" t="s">
        <v>854</v>
      </c>
      <c r="G104" s="14"/>
      <c r="H104" s="193">
        <v>2</v>
      </c>
      <c r="I104" s="194"/>
      <c r="J104" s="14"/>
      <c r="K104" s="14"/>
      <c r="L104" s="190"/>
      <c r="M104" s="195"/>
      <c r="N104" s="196"/>
      <c r="O104" s="196"/>
      <c r="P104" s="196"/>
      <c r="Q104" s="196"/>
      <c r="R104" s="196"/>
      <c r="S104" s="196"/>
      <c r="T104" s="197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191" t="s">
        <v>133</v>
      </c>
      <c r="AU104" s="191" t="s">
        <v>83</v>
      </c>
      <c r="AV104" s="14" t="s">
        <v>83</v>
      </c>
      <c r="AW104" s="14" t="s">
        <v>34</v>
      </c>
      <c r="AX104" s="14" t="s">
        <v>73</v>
      </c>
      <c r="AY104" s="191" t="s">
        <v>122</v>
      </c>
    </row>
    <row r="105" s="15" customFormat="1">
      <c r="A105" s="15"/>
      <c r="B105" s="198"/>
      <c r="C105" s="15"/>
      <c r="D105" s="178" t="s">
        <v>133</v>
      </c>
      <c r="E105" s="199" t="s">
        <v>3</v>
      </c>
      <c r="F105" s="200" t="s">
        <v>135</v>
      </c>
      <c r="G105" s="15"/>
      <c r="H105" s="201">
        <v>2</v>
      </c>
      <c r="I105" s="202"/>
      <c r="J105" s="15"/>
      <c r="K105" s="15"/>
      <c r="L105" s="198"/>
      <c r="M105" s="203"/>
      <c r="N105" s="204"/>
      <c r="O105" s="204"/>
      <c r="P105" s="204"/>
      <c r="Q105" s="204"/>
      <c r="R105" s="204"/>
      <c r="S105" s="204"/>
      <c r="T105" s="20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199" t="s">
        <v>133</v>
      </c>
      <c r="AU105" s="199" t="s">
        <v>83</v>
      </c>
      <c r="AV105" s="15" t="s">
        <v>136</v>
      </c>
      <c r="AW105" s="15" t="s">
        <v>34</v>
      </c>
      <c r="AX105" s="15" t="s">
        <v>81</v>
      </c>
      <c r="AY105" s="199" t="s">
        <v>122</v>
      </c>
    </row>
    <row r="106" s="2" customFormat="1" ht="14.4" customHeight="1">
      <c r="A106" s="38"/>
      <c r="B106" s="164"/>
      <c r="C106" s="165" t="s">
        <v>142</v>
      </c>
      <c r="D106" s="165" t="s">
        <v>125</v>
      </c>
      <c r="E106" s="166" t="s">
        <v>855</v>
      </c>
      <c r="F106" s="167" t="s">
        <v>856</v>
      </c>
      <c r="G106" s="168" t="s">
        <v>221</v>
      </c>
      <c r="H106" s="169">
        <v>42</v>
      </c>
      <c r="I106" s="170"/>
      <c r="J106" s="171">
        <f>ROUND(I106*H106,2)</f>
        <v>0</v>
      </c>
      <c r="K106" s="167" t="s">
        <v>129</v>
      </c>
      <c r="L106" s="39"/>
      <c r="M106" s="172" t="s">
        <v>3</v>
      </c>
      <c r="N106" s="173" t="s">
        <v>44</v>
      </c>
      <c r="O106" s="72"/>
      <c r="P106" s="174">
        <f>O106*H106</f>
        <v>0</v>
      </c>
      <c r="Q106" s="174">
        <v>0</v>
      </c>
      <c r="R106" s="174">
        <f>Q106*H106</f>
        <v>0</v>
      </c>
      <c r="S106" s="174">
        <v>0</v>
      </c>
      <c r="T106" s="175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176" t="s">
        <v>136</v>
      </c>
      <c r="AT106" s="176" t="s">
        <v>125</v>
      </c>
      <c r="AU106" s="176" t="s">
        <v>83</v>
      </c>
      <c r="AY106" s="19" t="s">
        <v>122</v>
      </c>
      <c r="BE106" s="177">
        <f>IF(N106="základní",J106,0)</f>
        <v>0</v>
      </c>
      <c r="BF106" s="177">
        <f>IF(N106="snížená",J106,0)</f>
        <v>0</v>
      </c>
      <c r="BG106" s="177">
        <f>IF(N106="zákl. přenesená",J106,0)</f>
        <v>0</v>
      </c>
      <c r="BH106" s="177">
        <f>IF(N106="sníž. přenesená",J106,0)</f>
        <v>0</v>
      </c>
      <c r="BI106" s="177">
        <f>IF(N106="nulová",J106,0)</f>
        <v>0</v>
      </c>
      <c r="BJ106" s="19" t="s">
        <v>81</v>
      </c>
      <c r="BK106" s="177">
        <f>ROUND(I106*H106,2)</f>
        <v>0</v>
      </c>
      <c r="BL106" s="19" t="s">
        <v>136</v>
      </c>
      <c r="BM106" s="176" t="s">
        <v>857</v>
      </c>
    </row>
    <row r="107" s="2" customFormat="1">
      <c r="A107" s="38"/>
      <c r="B107" s="39"/>
      <c r="C107" s="38"/>
      <c r="D107" s="178" t="s">
        <v>132</v>
      </c>
      <c r="E107" s="38"/>
      <c r="F107" s="179" t="s">
        <v>858</v>
      </c>
      <c r="G107" s="38"/>
      <c r="H107" s="38"/>
      <c r="I107" s="180"/>
      <c r="J107" s="38"/>
      <c r="K107" s="38"/>
      <c r="L107" s="39"/>
      <c r="M107" s="181"/>
      <c r="N107" s="182"/>
      <c r="O107" s="72"/>
      <c r="P107" s="72"/>
      <c r="Q107" s="72"/>
      <c r="R107" s="72"/>
      <c r="S107" s="72"/>
      <c r="T107" s="73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9" t="s">
        <v>132</v>
      </c>
      <c r="AU107" s="19" t="s">
        <v>83</v>
      </c>
    </row>
    <row r="108" s="13" customFormat="1">
      <c r="A108" s="13"/>
      <c r="B108" s="183"/>
      <c r="C108" s="13"/>
      <c r="D108" s="178" t="s">
        <v>133</v>
      </c>
      <c r="E108" s="184" t="s">
        <v>3</v>
      </c>
      <c r="F108" s="185" t="s">
        <v>847</v>
      </c>
      <c r="G108" s="13"/>
      <c r="H108" s="184" t="s">
        <v>3</v>
      </c>
      <c r="I108" s="186"/>
      <c r="J108" s="13"/>
      <c r="K108" s="13"/>
      <c r="L108" s="183"/>
      <c r="M108" s="187"/>
      <c r="N108" s="188"/>
      <c r="O108" s="188"/>
      <c r="P108" s="188"/>
      <c r="Q108" s="188"/>
      <c r="R108" s="188"/>
      <c r="S108" s="188"/>
      <c r="T108" s="189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184" t="s">
        <v>133</v>
      </c>
      <c r="AU108" s="184" t="s">
        <v>83</v>
      </c>
      <c r="AV108" s="13" t="s">
        <v>81</v>
      </c>
      <c r="AW108" s="13" t="s">
        <v>34</v>
      </c>
      <c r="AX108" s="13" t="s">
        <v>73</v>
      </c>
      <c r="AY108" s="184" t="s">
        <v>122</v>
      </c>
    </row>
    <row r="109" s="13" customFormat="1">
      <c r="A109" s="13"/>
      <c r="B109" s="183"/>
      <c r="C109" s="13"/>
      <c r="D109" s="178" t="s">
        <v>133</v>
      </c>
      <c r="E109" s="184" t="s">
        <v>3</v>
      </c>
      <c r="F109" s="185" t="s">
        <v>859</v>
      </c>
      <c r="G109" s="13"/>
      <c r="H109" s="184" t="s">
        <v>3</v>
      </c>
      <c r="I109" s="186"/>
      <c r="J109" s="13"/>
      <c r="K109" s="13"/>
      <c r="L109" s="183"/>
      <c r="M109" s="187"/>
      <c r="N109" s="188"/>
      <c r="O109" s="188"/>
      <c r="P109" s="188"/>
      <c r="Q109" s="188"/>
      <c r="R109" s="188"/>
      <c r="S109" s="188"/>
      <c r="T109" s="189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184" t="s">
        <v>133</v>
      </c>
      <c r="AU109" s="184" t="s">
        <v>83</v>
      </c>
      <c r="AV109" s="13" t="s">
        <v>81</v>
      </c>
      <c r="AW109" s="13" t="s">
        <v>34</v>
      </c>
      <c r="AX109" s="13" t="s">
        <v>73</v>
      </c>
      <c r="AY109" s="184" t="s">
        <v>122</v>
      </c>
    </row>
    <row r="110" s="14" customFormat="1">
      <c r="A110" s="14"/>
      <c r="B110" s="190"/>
      <c r="C110" s="14"/>
      <c r="D110" s="178" t="s">
        <v>133</v>
      </c>
      <c r="E110" s="191" t="s">
        <v>3</v>
      </c>
      <c r="F110" s="192" t="s">
        <v>860</v>
      </c>
      <c r="G110" s="14"/>
      <c r="H110" s="193">
        <v>42</v>
      </c>
      <c r="I110" s="194"/>
      <c r="J110" s="14"/>
      <c r="K110" s="14"/>
      <c r="L110" s="190"/>
      <c r="M110" s="195"/>
      <c r="N110" s="196"/>
      <c r="O110" s="196"/>
      <c r="P110" s="196"/>
      <c r="Q110" s="196"/>
      <c r="R110" s="196"/>
      <c r="S110" s="196"/>
      <c r="T110" s="197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191" t="s">
        <v>133</v>
      </c>
      <c r="AU110" s="191" t="s">
        <v>83</v>
      </c>
      <c r="AV110" s="14" t="s">
        <v>83</v>
      </c>
      <c r="AW110" s="14" t="s">
        <v>34</v>
      </c>
      <c r="AX110" s="14" t="s">
        <v>73</v>
      </c>
      <c r="AY110" s="191" t="s">
        <v>122</v>
      </c>
    </row>
    <row r="111" s="15" customFormat="1">
      <c r="A111" s="15"/>
      <c r="B111" s="198"/>
      <c r="C111" s="15"/>
      <c r="D111" s="178" t="s">
        <v>133</v>
      </c>
      <c r="E111" s="199" t="s">
        <v>3</v>
      </c>
      <c r="F111" s="200" t="s">
        <v>135</v>
      </c>
      <c r="G111" s="15"/>
      <c r="H111" s="201">
        <v>42</v>
      </c>
      <c r="I111" s="202"/>
      <c r="J111" s="15"/>
      <c r="K111" s="15"/>
      <c r="L111" s="198"/>
      <c r="M111" s="203"/>
      <c r="N111" s="204"/>
      <c r="O111" s="204"/>
      <c r="P111" s="204"/>
      <c r="Q111" s="204"/>
      <c r="R111" s="204"/>
      <c r="S111" s="204"/>
      <c r="T111" s="20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199" t="s">
        <v>133</v>
      </c>
      <c r="AU111" s="199" t="s">
        <v>83</v>
      </c>
      <c r="AV111" s="15" t="s">
        <v>136</v>
      </c>
      <c r="AW111" s="15" t="s">
        <v>34</v>
      </c>
      <c r="AX111" s="15" t="s">
        <v>81</v>
      </c>
      <c r="AY111" s="199" t="s">
        <v>122</v>
      </c>
    </row>
    <row r="112" s="2" customFormat="1" ht="14.4" customHeight="1">
      <c r="A112" s="38"/>
      <c r="B112" s="164"/>
      <c r="C112" s="165" t="s">
        <v>136</v>
      </c>
      <c r="D112" s="165" t="s">
        <v>125</v>
      </c>
      <c r="E112" s="166" t="s">
        <v>861</v>
      </c>
      <c r="F112" s="167" t="s">
        <v>862</v>
      </c>
      <c r="G112" s="168" t="s">
        <v>234</v>
      </c>
      <c r="H112" s="169">
        <v>13.560000000000001</v>
      </c>
      <c r="I112" s="170"/>
      <c r="J112" s="171">
        <f>ROUND(I112*H112,2)</f>
        <v>0</v>
      </c>
      <c r="K112" s="167" t="s">
        <v>129</v>
      </c>
      <c r="L112" s="39"/>
      <c r="M112" s="172" t="s">
        <v>3</v>
      </c>
      <c r="N112" s="173" t="s">
        <v>44</v>
      </c>
      <c r="O112" s="72"/>
      <c r="P112" s="174">
        <f>O112*H112</f>
        <v>0</v>
      </c>
      <c r="Q112" s="174">
        <v>0</v>
      </c>
      <c r="R112" s="174">
        <f>Q112*H112</f>
        <v>0</v>
      </c>
      <c r="S112" s="174">
        <v>0</v>
      </c>
      <c r="T112" s="175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176" t="s">
        <v>136</v>
      </c>
      <c r="AT112" s="176" t="s">
        <v>125</v>
      </c>
      <c r="AU112" s="176" t="s">
        <v>83</v>
      </c>
      <c r="AY112" s="19" t="s">
        <v>122</v>
      </c>
      <c r="BE112" s="177">
        <f>IF(N112="základní",J112,0)</f>
        <v>0</v>
      </c>
      <c r="BF112" s="177">
        <f>IF(N112="snížená",J112,0)</f>
        <v>0</v>
      </c>
      <c r="BG112" s="177">
        <f>IF(N112="zákl. přenesená",J112,0)</f>
        <v>0</v>
      </c>
      <c r="BH112" s="177">
        <f>IF(N112="sníž. přenesená",J112,0)</f>
        <v>0</v>
      </c>
      <c r="BI112" s="177">
        <f>IF(N112="nulová",J112,0)</f>
        <v>0</v>
      </c>
      <c r="BJ112" s="19" t="s">
        <v>81</v>
      </c>
      <c r="BK112" s="177">
        <f>ROUND(I112*H112,2)</f>
        <v>0</v>
      </c>
      <c r="BL112" s="19" t="s">
        <v>136</v>
      </c>
      <c r="BM112" s="176" t="s">
        <v>863</v>
      </c>
    </row>
    <row r="113" s="2" customFormat="1">
      <c r="A113" s="38"/>
      <c r="B113" s="39"/>
      <c r="C113" s="38"/>
      <c r="D113" s="178" t="s">
        <v>132</v>
      </c>
      <c r="E113" s="38"/>
      <c r="F113" s="179" t="s">
        <v>864</v>
      </c>
      <c r="G113" s="38"/>
      <c r="H113" s="38"/>
      <c r="I113" s="180"/>
      <c r="J113" s="38"/>
      <c r="K113" s="38"/>
      <c r="L113" s="39"/>
      <c r="M113" s="181"/>
      <c r="N113" s="182"/>
      <c r="O113" s="72"/>
      <c r="P113" s="72"/>
      <c r="Q113" s="72"/>
      <c r="R113" s="72"/>
      <c r="S113" s="72"/>
      <c r="T113" s="73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9" t="s">
        <v>132</v>
      </c>
      <c r="AU113" s="19" t="s">
        <v>83</v>
      </c>
    </row>
    <row r="114" s="13" customFormat="1">
      <c r="A114" s="13"/>
      <c r="B114" s="183"/>
      <c r="C114" s="13"/>
      <c r="D114" s="178" t="s">
        <v>133</v>
      </c>
      <c r="E114" s="184" t="s">
        <v>3</v>
      </c>
      <c r="F114" s="185" t="s">
        <v>847</v>
      </c>
      <c r="G114" s="13"/>
      <c r="H114" s="184" t="s">
        <v>3</v>
      </c>
      <c r="I114" s="186"/>
      <c r="J114" s="13"/>
      <c r="K114" s="13"/>
      <c r="L114" s="183"/>
      <c r="M114" s="187"/>
      <c r="N114" s="188"/>
      <c r="O114" s="188"/>
      <c r="P114" s="188"/>
      <c r="Q114" s="188"/>
      <c r="R114" s="188"/>
      <c r="S114" s="188"/>
      <c r="T114" s="189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184" t="s">
        <v>133</v>
      </c>
      <c r="AU114" s="184" t="s">
        <v>83</v>
      </c>
      <c r="AV114" s="13" t="s">
        <v>81</v>
      </c>
      <c r="AW114" s="13" t="s">
        <v>34</v>
      </c>
      <c r="AX114" s="13" t="s">
        <v>73</v>
      </c>
      <c r="AY114" s="184" t="s">
        <v>122</v>
      </c>
    </row>
    <row r="115" s="13" customFormat="1">
      <c r="A115" s="13"/>
      <c r="B115" s="183"/>
      <c r="C115" s="13"/>
      <c r="D115" s="178" t="s">
        <v>133</v>
      </c>
      <c r="E115" s="184" t="s">
        <v>3</v>
      </c>
      <c r="F115" s="185" t="s">
        <v>865</v>
      </c>
      <c r="G115" s="13"/>
      <c r="H115" s="184" t="s">
        <v>3</v>
      </c>
      <c r="I115" s="186"/>
      <c r="J115" s="13"/>
      <c r="K115" s="13"/>
      <c r="L115" s="183"/>
      <c r="M115" s="187"/>
      <c r="N115" s="188"/>
      <c r="O115" s="188"/>
      <c r="P115" s="188"/>
      <c r="Q115" s="188"/>
      <c r="R115" s="188"/>
      <c r="S115" s="188"/>
      <c r="T115" s="189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184" t="s">
        <v>133</v>
      </c>
      <c r="AU115" s="184" t="s">
        <v>83</v>
      </c>
      <c r="AV115" s="13" t="s">
        <v>81</v>
      </c>
      <c r="AW115" s="13" t="s">
        <v>34</v>
      </c>
      <c r="AX115" s="13" t="s">
        <v>73</v>
      </c>
      <c r="AY115" s="184" t="s">
        <v>122</v>
      </c>
    </row>
    <row r="116" s="14" customFormat="1">
      <c r="A116" s="14"/>
      <c r="B116" s="190"/>
      <c r="C116" s="14"/>
      <c r="D116" s="178" t="s">
        <v>133</v>
      </c>
      <c r="E116" s="191" t="s">
        <v>3</v>
      </c>
      <c r="F116" s="192" t="s">
        <v>866</v>
      </c>
      <c r="G116" s="14"/>
      <c r="H116" s="193">
        <v>11.76</v>
      </c>
      <c r="I116" s="194"/>
      <c r="J116" s="14"/>
      <c r="K116" s="14"/>
      <c r="L116" s="190"/>
      <c r="M116" s="195"/>
      <c r="N116" s="196"/>
      <c r="O116" s="196"/>
      <c r="P116" s="196"/>
      <c r="Q116" s="196"/>
      <c r="R116" s="196"/>
      <c r="S116" s="196"/>
      <c r="T116" s="197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191" t="s">
        <v>133</v>
      </c>
      <c r="AU116" s="191" t="s">
        <v>83</v>
      </c>
      <c r="AV116" s="14" t="s">
        <v>83</v>
      </c>
      <c r="AW116" s="14" t="s">
        <v>34</v>
      </c>
      <c r="AX116" s="14" t="s">
        <v>73</v>
      </c>
      <c r="AY116" s="191" t="s">
        <v>122</v>
      </c>
    </row>
    <row r="117" s="13" customFormat="1">
      <c r="A117" s="13"/>
      <c r="B117" s="183"/>
      <c r="C117" s="13"/>
      <c r="D117" s="178" t="s">
        <v>133</v>
      </c>
      <c r="E117" s="184" t="s">
        <v>3</v>
      </c>
      <c r="F117" s="185" t="s">
        <v>867</v>
      </c>
      <c r="G117" s="13"/>
      <c r="H117" s="184" t="s">
        <v>3</v>
      </c>
      <c r="I117" s="186"/>
      <c r="J117" s="13"/>
      <c r="K117" s="13"/>
      <c r="L117" s="183"/>
      <c r="M117" s="187"/>
      <c r="N117" s="188"/>
      <c r="O117" s="188"/>
      <c r="P117" s="188"/>
      <c r="Q117" s="188"/>
      <c r="R117" s="188"/>
      <c r="S117" s="188"/>
      <c r="T117" s="189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184" t="s">
        <v>133</v>
      </c>
      <c r="AU117" s="184" t="s">
        <v>83</v>
      </c>
      <c r="AV117" s="13" t="s">
        <v>81</v>
      </c>
      <c r="AW117" s="13" t="s">
        <v>34</v>
      </c>
      <c r="AX117" s="13" t="s">
        <v>73</v>
      </c>
      <c r="AY117" s="184" t="s">
        <v>122</v>
      </c>
    </row>
    <row r="118" s="14" customFormat="1">
      <c r="A118" s="14"/>
      <c r="B118" s="190"/>
      <c r="C118" s="14"/>
      <c r="D118" s="178" t="s">
        <v>133</v>
      </c>
      <c r="E118" s="191" t="s">
        <v>3</v>
      </c>
      <c r="F118" s="192" t="s">
        <v>868</v>
      </c>
      <c r="G118" s="14"/>
      <c r="H118" s="193">
        <v>1.8</v>
      </c>
      <c r="I118" s="194"/>
      <c r="J118" s="14"/>
      <c r="K118" s="14"/>
      <c r="L118" s="190"/>
      <c r="M118" s="195"/>
      <c r="N118" s="196"/>
      <c r="O118" s="196"/>
      <c r="P118" s="196"/>
      <c r="Q118" s="196"/>
      <c r="R118" s="196"/>
      <c r="S118" s="196"/>
      <c r="T118" s="197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191" t="s">
        <v>133</v>
      </c>
      <c r="AU118" s="191" t="s">
        <v>83</v>
      </c>
      <c r="AV118" s="14" t="s">
        <v>83</v>
      </c>
      <c r="AW118" s="14" t="s">
        <v>34</v>
      </c>
      <c r="AX118" s="14" t="s">
        <v>73</v>
      </c>
      <c r="AY118" s="191" t="s">
        <v>122</v>
      </c>
    </row>
    <row r="119" s="15" customFormat="1">
      <c r="A119" s="15"/>
      <c r="B119" s="198"/>
      <c r="C119" s="15"/>
      <c r="D119" s="178" t="s">
        <v>133</v>
      </c>
      <c r="E119" s="199" t="s">
        <v>3</v>
      </c>
      <c r="F119" s="200" t="s">
        <v>135</v>
      </c>
      <c r="G119" s="15"/>
      <c r="H119" s="201">
        <v>13.560000000000001</v>
      </c>
      <c r="I119" s="202"/>
      <c r="J119" s="15"/>
      <c r="K119" s="15"/>
      <c r="L119" s="198"/>
      <c r="M119" s="203"/>
      <c r="N119" s="204"/>
      <c r="O119" s="204"/>
      <c r="P119" s="204"/>
      <c r="Q119" s="204"/>
      <c r="R119" s="204"/>
      <c r="S119" s="204"/>
      <c r="T119" s="20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199" t="s">
        <v>133</v>
      </c>
      <c r="AU119" s="199" t="s">
        <v>83</v>
      </c>
      <c r="AV119" s="15" t="s">
        <v>136</v>
      </c>
      <c r="AW119" s="15" t="s">
        <v>34</v>
      </c>
      <c r="AX119" s="15" t="s">
        <v>81</v>
      </c>
      <c r="AY119" s="199" t="s">
        <v>122</v>
      </c>
    </row>
    <row r="120" s="2" customFormat="1" ht="14.4" customHeight="1">
      <c r="A120" s="38"/>
      <c r="B120" s="164"/>
      <c r="C120" s="165" t="s">
        <v>121</v>
      </c>
      <c r="D120" s="165" t="s">
        <v>125</v>
      </c>
      <c r="E120" s="166" t="s">
        <v>869</v>
      </c>
      <c r="F120" s="167" t="s">
        <v>870</v>
      </c>
      <c r="G120" s="168" t="s">
        <v>234</v>
      </c>
      <c r="H120" s="169">
        <v>2.4750000000000001</v>
      </c>
      <c r="I120" s="170"/>
      <c r="J120" s="171">
        <f>ROUND(I120*H120,2)</f>
        <v>0</v>
      </c>
      <c r="K120" s="167" t="s">
        <v>129</v>
      </c>
      <c r="L120" s="39"/>
      <c r="M120" s="172" t="s">
        <v>3</v>
      </c>
      <c r="N120" s="173" t="s">
        <v>44</v>
      </c>
      <c r="O120" s="72"/>
      <c r="P120" s="174">
        <f>O120*H120</f>
        <v>0</v>
      </c>
      <c r="Q120" s="174">
        <v>0</v>
      </c>
      <c r="R120" s="174">
        <f>Q120*H120</f>
        <v>0</v>
      </c>
      <c r="S120" s="174">
        <v>0</v>
      </c>
      <c r="T120" s="175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176" t="s">
        <v>136</v>
      </c>
      <c r="AT120" s="176" t="s">
        <v>125</v>
      </c>
      <c r="AU120" s="176" t="s">
        <v>83</v>
      </c>
      <c r="AY120" s="19" t="s">
        <v>122</v>
      </c>
      <c r="BE120" s="177">
        <f>IF(N120="základní",J120,0)</f>
        <v>0</v>
      </c>
      <c r="BF120" s="177">
        <f>IF(N120="snížená",J120,0)</f>
        <v>0</v>
      </c>
      <c r="BG120" s="177">
        <f>IF(N120="zákl. přenesená",J120,0)</f>
        <v>0</v>
      </c>
      <c r="BH120" s="177">
        <f>IF(N120="sníž. přenesená",J120,0)</f>
        <v>0</v>
      </c>
      <c r="BI120" s="177">
        <f>IF(N120="nulová",J120,0)</f>
        <v>0</v>
      </c>
      <c r="BJ120" s="19" t="s">
        <v>81</v>
      </c>
      <c r="BK120" s="177">
        <f>ROUND(I120*H120,2)</f>
        <v>0</v>
      </c>
      <c r="BL120" s="19" t="s">
        <v>136</v>
      </c>
      <c r="BM120" s="176" t="s">
        <v>871</v>
      </c>
    </row>
    <row r="121" s="2" customFormat="1">
      <c r="A121" s="38"/>
      <c r="B121" s="39"/>
      <c r="C121" s="38"/>
      <c r="D121" s="178" t="s">
        <v>132</v>
      </c>
      <c r="E121" s="38"/>
      <c r="F121" s="179" t="s">
        <v>872</v>
      </c>
      <c r="G121" s="38"/>
      <c r="H121" s="38"/>
      <c r="I121" s="180"/>
      <c r="J121" s="38"/>
      <c r="K121" s="38"/>
      <c r="L121" s="39"/>
      <c r="M121" s="181"/>
      <c r="N121" s="182"/>
      <c r="O121" s="72"/>
      <c r="P121" s="72"/>
      <c r="Q121" s="72"/>
      <c r="R121" s="72"/>
      <c r="S121" s="72"/>
      <c r="T121" s="73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9" t="s">
        <v>132</v>
      </c>
      <c r="AU121" s="19" t="s">
        <v>83</v>
      </c>
    </row>
    <row r="122" s="13" customFormat="1">
      <c r="A122" s="13"/>
      <c r="B122" s="183"/>
      <c r="C122" s="13"/>
      <c r="D122" s="178" t="s">
        <v>133</v>
      </c>
      <c r="E122" s="184" t="s">
        <v>3</v>
      </c>
      <c r="F122" s="185" t="s">
        <v>847</v>
      </c>
      <c r="G122" s="13"/>
      <c r="H122" s="184" t="s">
        <v>3</v>
      </c>
      <c r="I122" s="186"/>
      <c r="J122" s="13"/>
      <c r="K122" s="13"/>
      <c r="L122" s="183"/>
      <c r="M122" s="187"/>
      <c r="N122" s="188"/>
      <c r="O122" s="188"/>
      <c r="P122" s="188"/>
      <c r="Q122" s="188"/>
      <c r="R122" s="188"/>
      <c r="S122" s="188"/>
      <c r="T122" s="189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184" t="s">
        <v>133</v>
      </c>
      <c r="AU122" s="184" t="s">
        <v>83</v>
      </c>
      <c r="AV122" s="13" t="s">
        <v>81</v>
      </c>
      <c r="AW122" s="13" t="s">
        <v>34</v>
      </c>
      <c r="AX122" s="13" t="s">
        <v>73</v>
      </c>
      <c r="AY122" s="184" t="s">
        <v>122</v>
      </c>
    </row>
    <row r="123" s="13" customFormat="1">
      <c r="A123" s="13"/>
      <c r="B123" s="183"/>
      <c r="C123" s="13"/>
      <c r="D123" s="178" t="s">
        <v>133</v>
      </c>
      <c r="E123" s="184" t="s">
        <v>3</v>
      </c>
      <c r="F123" s="185" t="s">
        <v>873</v>
      </c>
      <c r="G123" s="13"/>
      <c r="H123" s="184" t="s">
        <v>3</v>
      </c>
      <c r="I123" s="186"/>
      <c r="J123" s="13"/>
      <c r="K123" s="13"/>
      <c r="L123" s="183"/>
      <c r="M123" s="187"/>
      <c r="N123" s="188"/>
      <c r="O123" s="188"/>
      <c r="P123" s="188"/>
      <c r="Q123" s="188"/>
      <c r="R123" s="188"/>
      <c r="S123" s="188"/>
      <c r="T123" s="189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184" t="s">
        <v>133</v>
      </c>
      <c r="AU123" s="184" t="s">
        <v>83</v>
      </c>
      <c r="AV123" s="13" t="s">
        <v>81</v>
      </c>
      <c r="AW123" s="13" t="s">
        <v>34</v>
      </c>
      <c r="AX123" s="13" t="s">
        <v>73</v>
      </c>
      <c r="AY123" s="184" t="s">
        <v>122</v>
      </c>
    </row>
    <row r="124" s="14" customFormat="1">
      <c r="A124" s="14"/>
      <c r="B124" s="190"/>
      <c r="C124" s="14"/>
      <c r="D124" s="178" t="s">
        <v>133</v>
      </c>
      <c r="E124" s="191" t="s">
        <v>3</v>
      </c>
      <c r="F124" s="192" t="s">
        <v>874</v>
      </c>
      <c r="G124" s="14"/>
      <c r="H124" s="193">
        <v>2.4750000000000001</v>
      </c>
      <c r="I124" s="194"/>
      <c r="J124" s="14"/>
      <c r="K124" s="14"/>
      <c r="L124" s="190"/>
      <c r="M124" s="195"/>
      <c r="N124" s="196"/>
      <c r="O124" s="196"/>
      <c r="P124" s="196"/>
      <c r="Q124" s="196"/>
      <c r="R124" s="196"/>
      <c r="S124" s="196"/>
      <c r="T124" s="197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191" t="s">
        <v>133</v>
      </c>
      <c r="AU124" s="191" t="s">
        <v>83</v>
      </c>
      <c r="AV124" s="14" t="s">
        <v>83</v>
      </c>
      <c r="AW124" s="14" t="s">
        <v>34</v>
      </c>
      <c r="AX124" s="14" t="s">
        <v>73</v>
      </c>
      <c r="AY124" s="191" t="s">
        <v>122</v>
      </c>
    </row>
    <row r="125" s="15" customFormat="1">
      <c r="A125" s="15"/>
      <c r="B125" s="198"/>
      <c r="C125" s="15"/>
      <c r="D125" s="178" t="s">
        <v>133</v>
      </c>
      <c r="E125" s="199" t="s">
        <v>3</v>
      </c>
      <c r="F125" s="200" t="s">
        <v>135</v>
      </c>
      <c r="G125" s="15"/>
      <c r="H125" s="201">
        <v>2.4750000000000001</v>
      </c>
      <c r="I125" s="202"/>
      <c r="J125" s="15"/>
      <c r="K125" s="15"/>
      <c r="L125" s="198"/>
      <c r="M125" s="203"/>
      <c r="N125" s="204"/>
      <c r="O125" s="204"/>
      <c r="P125" s="204"/>
      <c r="Q125" s="204"/>
      <c r="R125" s="204"/>
      <c r="S125" s="204"/>
      <c r="T125" s="20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199" t="s">
        <v>133</v>
      </c>
      <c r="AU125" s="199" t="s">
        <v>83</v>
      </c>
      <c r="AV125" s="15" t="s">
        <v>136</v>
      </c>
      <c r="AW125" s="15" t="s">
        <v>34</v>
      </c>
      <c r="AX125" s="15" t="s">
        <v>81</v>
      </c>
      <c r="AY125" s="199" t="s">
        <v>122</v>
      </c>
    </row>
    <row r="126" s="2" customFormat="1" ht="14.4" customHeight="1">
      <c r="A126" s="38"/>
      <c r="B126" s="164"/>
      <c r="C126" s="165" t="s">
        <v>156</v>
      </c>
      <c r="D126" s="165" t="s">
        <v>125</v>
      </c>
      <c r="E126" s="166" t="s">
        <v>264</v>
      </c>
      <c r="F126" s="167" t="s">
        <v>265</v>
      </c>
      <c r="G126" s="168" t="s">
        <v>234</v>
      </c>
      <c r="H126" s="169">
        <v>3.8660000000000001</v>
      </c>
      <c r="I126" s="170"/>
      <c r="J126" s="171">
        <f>ROUND(I126*H126,2)</f>
        <v>0</v>
      </c>
      <c r="K126" s="167" t="s">
        <v>129</v>
      </c>
      <c r="L126" s="39"/>
      <c r="M126" s="172" t="s">
        <v>3</v>
      </c>
      <c r="N126" s="173" t="s">
        <v>44</v>
      </c>
      <c r="O126" s="72"/>
      <c r="P126" s="174">
        <f>O126*H126</f>
        <v>0</v>
      </c>
      <c r="Q126" s="174">
        <v>0</v>
      </c>
      <c r="R126" s="174">
        <f>Q126*H126</f>
        <v>0</v>
      </c>
      <c r="S126" s="174">
        <v>0</v>
      </c>
      <c r="T126" s="175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76" t="s">
        <v>136</v>
      </c>
      <c r="AT126" s="176" t="s">
        <v>125</v>
      </c>
      <c r="AU126" s="176" t="s">
        <v>83</v>
      </c>
      <c r="AY126" s="19" t="s">
        <v>122</v>
      </c>
      <c r="BE126" s="177">
        <f>IF(N126="základní",J126,0)</f>
        <v>0</v>
      </c>
      <c r="BF126" s="177">
        <f>IF(N126="snížená",J126,0)</f>
        <v>0</v>
      </c>
      <c r="BG126" s="177">
        <f>IF(N126="zákl. přenesená",J126,0)</f>
        <v>0</v>
      </c>
      <c r="BH126" s="177">
        <f>IF(N126="sníž. přenesená",J126,0)</f>
        <v>0</v>
      </c>
      <c r="BI126" s="177">
        <f>IF(N126="nulová",J126,0)</f>
        <v>0</v>
      </c>
      <c r="BJ126" s="19" t="s">
        <v>81</v>
      </c>
      <c r="BK126" s="177">
        <f>ROUND(I126*H126,2)</f>
        <v>0</v>
      </c>
      <c r="BL126" s="19" t="s">
        <v>136</v>
      </c>
      <c r="BM126" s="176" t="s">
        <v>875</v>
      </c>
    </row>
    <row r="127" s="2" customFormat="1">
      <c r="A127" s="38"/>
      <c r="B127" s="39"/>
      <c r="C127" s="38"/>
      <c r="D127" s="178" t="s">
        <v>132</v>
      </c>
      <c r="E127" s="38"/>
      <c r="F127" s="179" t="s">
        <v>267</v>
      </c>
      <c r="G127" s="38"/>
      <c r="H127" s="38"/>
      <c r="I127" s="180"/>
      <c r="J127" s="38"/>
      <c r="K127" s="38"/>
      <c r="L127" s="39"/>
      <c r="M127" s="181"/>
      <c r="N127" s="182"/>
      <c r="O127" s="72"/>
      <c r="P127" s="72"/>
      <c r="Q127" s="72"/>
      <c r="R127" s="72"/>
      <c r="S127" s="72"/>
      <c r="T127" s="73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9" t="s">
        <v>132</v>
      </c>
      <c r="AU127" s="19" t="s">
        <v>83</v>
      </c>
    </row>
    <row r="128" s="13" customFormat="1">
      <c r="A128" s="13"/>
      <c r="B128" s="183"/>
      <c r="C128" s="13"/>
      <c r="D128" s="178" t="s">
        <v>133</v>
      </c>
      <c r="E128" s="184" t="s">
        <v>3</v>
      </c>
      <c r="F128" s="185" t="s">
        <v>268</v>
      </c>
      <c r="G128" s="13"/>
      <c r="H128" s="184" t="s">
        <v>3</v>
      </c>
      <c r="I128" s="186"/>
      <c r="J128" s="13"/>
      <c r="K128" s="13"/>
      <c r="L128" s="183"/>
      <c r="M128" s="187"/>
      <c r="N128" s="188"/>
      <c r="O128" s="188"/>
      <c r="P128" s="188"/>
      <c r="Q128" s="188"/>
      <c r="R128" s="188"/>
      <c r="S128" s="188"/>
      <c r="T128" s="18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84" t="s">
        <v>133</v>
      </c>
      <c r="AU128" s="184" t="s">
        <v>83</v>
      </c>
      <c r="AV128" s="13" t="s">
        <v>81</v>
      </c>
      <c r="AW128" s="13" t="s">
        <v>34</v>
      </c>
      <c r="AX128" s="13" t="s">
        <v>73</v>
      </c>
      <c r="AY128" s="184" t="s">
        <v>122</v>
      </c>
    </row>
    <row r="129" s="14" customFormat="1">
      <c r="A129" s="14"/>
      <c r="B129" s="190"/>
      <c r="C129" s="14"/>
      <c r="D129" s="178" t="s">
        <v>133</v>
      </c>
      <c r="E129" s="191" t="s">
        <v>3</v>
      </c>
      <c r="F129" s="192" t="s">
        <v>876</v>
      </c>
      <c r="G129" s="14"/>
      <c r="H129" s="193">
        <v>3.8660000000000001</v>
      </c>
      <c r="I129" s="194"/>
      <c r="J129" s="14"/>
      <c r="K129" s="14"/>
      <c r="L129" s="190"/>
      <c r="M129" s="195"/>
      <c r="N129" s="196"/>
      <c r="O129" s="196"/>
      <c r="P129" s="196"/>
      <c r="Q129" s="196"/>
      <c r="R129" s="196"/>
      <c r="S129" s="196"/>
      <c r="T129" s="197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191" t="s">
        <v>133</v>
      </c>
      <c r="AU129" s="191" t="s">
        <v>83</v>
      </c>
      <c r="AV129" s="14" t="s">
        <v>83</v>
      </c>
      <c r="AW129" s="14" t="s">
        <v>34</v>
      </c>
      <c r="AX129" s="14" t="s">
        <v>73</v>
      </c>
      <c r="AY129" s="191" t="s">
        <v>122</v>
      </c>
    </row>
    <row r="130" s="15" customFormat="1">
      <c r="A130" s="15"/>
      <c r="B130" s="198"/>
      <c r="C130" s="15"/>
      <c r="D130" s="178" t="s">
        <v>133</v>
      </c>
      <c r="E130" s="199" t="s">
        <v>3</v>
      </c>
      <c r="F130" s="200" t="s">
        <v>135</v>
      </c>
      <c r="G130" s="15"/>
      <c r="H130" s="201">
        <v>3.8660000000000001</v>
      </c>
      <c r="I130" s="202"/>
      <c r="J130" s="15"/>
      <c r="K130" s="15"/>
      <c r="L130" s="198"/>
      <c r="M130" s="203"/>
      <c r="N130" s="204"/>
      <c r="O130" s="204"/>
      <c r="P130" s="204"/>
      <c r="Q130" s="204"/>
      <c r="R130" s="204"/>
      <c r="S130" s="204"/>
      <c r="T130" s="20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199" t="s">
        <v>133</v>
      </c>
      <c r="AU130" s="199" t="s">
        <v>83</v>
      </c>
      <c r="AV130" s="15" t="s">
        <v>136</v>
      </c>
      <c r="AW130" s="15" t="s">
        <v>34</v>
      </c>
      <c r="AX130" s="15" t="s">
        <v>81</v>
      </c>
      <c r="AY130" s="199" t="s">
        <v>122</v>
      </c>
    </row>
    <row r="131" s="2" customFormat="1" ht="14.4" customHeight="1">
      <c r="A131" s="38"/>
      <c r="B131" s="164"/>
      <c r="C131" s="165" t="s">
        <v>160</v>
      </c>
      <c r="D131" s="165" t="s">
        <v>125</v>
      </c>
      <c r="E131" s="166" t="s">
        <v>271</v>
      </c>
      <c r="F131" s="167" t="s">
        <v>272</v>
      </c>
      <c r="G131" s="168" t="s">
        <v>234</v>
      </c>
      <c r="H131" s="169">
        <v>3.8660000000000001</v>
      </c>
      <c r="I131" s="170"/>
      <c r="J131" s="171">
        <f>ROUND(I131*H131,2)</f>
        <v>0</v>
      </c>
      <c r="K131" s="167" t="s">
        <v>129</v>
      </c>
      <c r="L131" s="39"/>
      <c r="M131" s="172" t="s">
        <v>3</v>
      </c>
      <c r="N131" s="173" t="s">
        <v>44</v>
      </c>
      <c r="O131" s="72"/>
      <c r="P131" s="174">
        <f>O131*H131</f>
        <v>0</v>
      </c>
      <c r="Q131" s="174">
        <v>0</v>
      </c>
      <c r="R131" s="174">
        <f>Q131*H131</f>
        <v>0</v>
      </c>
      <c r="S131" s="174">
        <v>0</v>
      </c>
      <c r="T131" s="175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76" t="s">
        <v>136</v>
      </c>
      <c r="AT131" s="176" t="s">
        <v>125</v>
      </c>
      <c r="AU131" s="176" t="s">
        <v>83</v>
      </c>
      <c r="AY131" s="19" t="s">
        <v>122</v>
      </c>
      <c r="BE131" s="177">
        <f>IF(N131="základní",J131,0)</f>
        <v>0</v>
      </c>
      <c r="BF131" s="177">
        <f>IF(N131="snížená",J131,0)</f>
        <v>0</v>
      </c>
      <c r="BG131" s="177">
        <f>IF(N131="zákl. přenesená",J131,0)</f>
        <v>0</v>
      </c>
      <c r="BH131" s="177">
        <f>IF(N131="sníž. přenesená",J131,0)</f>
        <v>0</v>
      </c>
      <c r="BI131" s="177">
        <f>IF(N131="nulová",J131,0)</f>
        <v>0</v>
      </c>
      <c r="BJ131" s="19" t="s">
        <v>81</v>
      </c>
      <c r="BK131" s="177">
        <f>ROUND(I131*H131,2)</f>
        <v>0</v>
      </c>
      <c r="BL131" s="19" t="s">
        <v>136</v>
      </c>
      <c r="BM131" s="176" t="s">
        <v>877</v>
      </c>
    </row>
    <row r="132" s="2" customFormat="1">
      <c r="A132" s="38"/>
      <c r="B132" s="39"/>
      <c r="C132" s="38"/>
      <c r="D132" s="178" t="s">
        <v>132</v>
      </c>
      <c r="E132" s="38"/>
      <c r="F132" s="179" t="s">
        <v>274</v>
      </c>
      <c r="G132" s="38"/>
      <c r="H132" s="38"/>
      <c r="I132" s="180"/>
      <c r="J132" s="38"/>
      <c r="K132" s="38"/>
      <c r="L132" s="39"/>
      <c r="M132" s="181"/>
      <c r="N132" s="182"/>
      <c r="O132" s="72"/>
      <c r="P132" s="72"/>
      <c r="Q132" s="72"/>
      <c r="R132" s="72"/>
      <c r="S132" s="72"/>
      <c r="T132" s="73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9" t="s">
        <v>132</v>
      </c>
      <c r="AU132" s="19" t="s">
        <v>83</v>
      </c>
    </row>
    <row r="133" s="14" customFormat="1">
      <c r="A133" s="14"/>
      <c r="B133" s="190"/>
      <c r="C133" s="14"/>
      <c r="D133" s="178" t="s">
        <v>133</v>
      </c>
      <c r="E133" s="191" t="s">
        <v>3</v>
      </c>
      <c r="F133" s="192" t="s">
        <v>878</v>
      </c>
      <c r="G133" s="14"/>
      <c r="H133" s="193">
        <v>3.8660000000000001</v>
      </c>
      <c r="I133" s="194"/>
      <c r="J133" s="14"/>
      <c r="K133" s="14"/>
      <c r="L133" s="190"/>
      <c r="M133" s="195"/>
      <c r="N133" s="196"/>
      <c r="O133" s="196"/>
      <c r="P133" s="196"/>
      <c r="Q133" s="196"/>
      <c r="R133" s="196"/>
      <c r="S133" s="196"/>
      <c r="T133" s="197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191" t="s">
        <v>133</v>
      </c>
      <c r="AU133" s="191" t="s">
        <v>83</v>
      </c>
      <c r="AV133" s="14" t="s">
        <v>83</v>
      </c>
      <c r="AW133" s="14" t="s">
        <v>34</v>
      </c>
      <c r="AX133" s="14" t="s">
        <v>73</v>
      </c>
      <c r="AY133" s="191" t="s">
        <v>122</v>
      </c>
    </row>
    <row r="134" s="15" customFormat="1">
      <c r="A134" s="15"/>
      <c r="B134" s="198"/>
      <c r="C134" s="15"/>
      <c r="D134" s="178" t="s">
        <v>133</v>
      </c>
      <c r="E134" s="199" t="s">
        <v>3</v>
      </c>
      <c r="F134" s="200" t="s">
        <v>135</v>
      </c>
      <c r="G134" s="15"/>
      <c r="H134" s="201">
        <v>3.8660000000000001</v>
      </c>
      <c r="I134" s="202"/>
      <c r="J134" s="15"/>
      <c r="K134" s="15"/>
      <c r="L134" s="198"/>
      <c r="M134" s="203"/>
      <c r="N134" s="204"/>
      <c r="O134" s="204"/>
      <c r="P134" s="204"/>
      <c r="Q134" s="204"/>
      <c r="R134" s="204"/>
      <c r="S134" s="204"/>
      <c r="T134" s="20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199" t="s">
        <v>133</v>
      </c>
      <c r="AU134" s="199" t="s">
        <v>83</v>
      </c>
      <c r="AV134" s="15" t="s">
        <v>136</v>
      </c>
      <c r="AW134" s="15" t="s">
        <v>34</v>
      </c>
      <c r="AX134" s="15" t="s">
        <v>81</v>
      </c>
      <c r="AY134" s="199" t="s">
        <v>122</v>
      </c>
    </row>
    <row r="135" s="2" customFormat="1" ht="14.4" customHeight="1">
      <c r="A135" s="38"/>
      <c r="B135" s="164"/>
      <c r="C135" s="165" t="s">
        <v>165</v>
      </c>
      <c r="D135" s="165" t="s">
        <v>125</v>
      </c>
      <c r="E135" s="166" t="s">
        <v>276</v>
      </c>
      <c r="F135" s="167" t="s">
        <v>277</v>
      </c>
      <c r="G135" s="168" t="s">
        <v>278</v>
      </c>
      <c r="H135" s="169">
        <v>6.5720000000000001</v>
      </c>
      <c r="I135" s="170"/>
      <c r="J135" s="171">
        <f>ROUND(I135*H135,2)</f>
        <v>0</v>
      </c>
      <c r="K135" s="167" t="s">
        <v>129</v>
      </c>
      <c r="L135" s="39"/>
      <c r="M135" s="172" t="s">
        <v>3</v>
      </c>
      <c r="N135" s="173" t="s">
        <v>44</v>
      </c>
      <c r="O135" s="72"/>
      <c r="P135" s="174">
        <f>O135*H135</f>
        <v>0</v>
      </c>
      <c r="Q135" s="174">
        <v>0</v>
      </c>
      <c r="R135" s="174">
        <f>Q135*H135</f>
        <v>0</v>
      </c>
      <c r="S135" s="174">
        <v>0</v>
      </c>
      <c r="T135" s="175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76" t="s">
        <v>136</v>
      </c>
      <c r="AT135" s="176" t="s">
        <v>125</v>
      </c>
      <c r="AU135" s="176" t="s">
        <v>83</v>
      </c>
      <c r="AY135" s="19" t="s">
        <v>122</v>
      </c>
      <c r="BE135" s="177">
        <f>IF(N135="základní",J135,0)</f>
        <v>0</v>
      </c>
      <c r="BF135" s="177">
        <f>IF(N135="snížená",J135,0)</f>
        <v>0</v>
      </c>
      <c r="BG135" s="177">
        <f>IF(N135="zákl. přenesená",J135,0)</f>
        <v>0</v>
      </c>
      <c r="BH135" s="177">
        <f>IF(N135="sníž. přenesená",J135,0)</f>
        <v>0</v>
      </c>
      <c r="BI135" s="177">
        <f>IF(N135="nulová",J135,0)</f>
        <v>0</v>
      </c>
      <c r="BJ135" s="19" t="s">
        <v>81</v>
      </c>
      <c r="BK135" s="177">
        <f>ROUND(I135*H135,2)</f>
        <v>0</v>
      </c>
      <c r="BL135" s="19" t="s">
        <v>136</v>
      </c>
      <c r="BM135" s="176" t="s">
        <v>879</v>
      </c>
    </row>
    <row r="136" s="2" customFormat="1">
      <c r="A136" s="38"/>
      <c r="B136" s="39"/>
      <c r="C136" s="38"/>
      <c r="D136" s="178" t="s">
        <v>132</v>
      </c>
      <c r="E136" s="38"/>
      <c r="F136" s="179" t="s">
        <v>280</v>
      </c>
      <c r="G136" s="38"/>
      <c r="H136" s="38"/>
      <c r="I136" s="180"/>
      <c r="J136" s="38"/>
      <c r="K136" s="38"/>
      <c r="L136" s="39"/>
      <c r="M136" s="181"/>
      <c r="N136" s="182"/>
      <c r="O136" s="72"/>
      <c r="P136" s="72"/>
      <c r="Q136" s="72"/>
      <c r="R136" s="72"/>
      <c r="S136" s="72"/>
      <c r="T136" s="73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9" t="s">
        <v>132</v>
      </c>
      <c r="AU136" s="19" t="s">
        <v>83</v>
      </c>
    </row>
    <row r="137" s="14" customFormat="1">
      <c r="A137" s="14"/>
      <c r="B137" s="190"/>
      <c r="C137" s="14"/>
      <c r="D137" s="178" t="s">
        <v>133</v>
      </c>
      <c r="E137" s="191" t="s">
        <v>3</v>
      </c>
      <c r="F137" s="192" t="s">
        <v>880</v>
      </c>
      <c r="G137" s="14"/>
      <c r="H137" s="193">
        <v>6.5720000000000001</v>
      </c>
      <c r="I137" s="194"/>
      <c r="J137" s="14"/>
      <c r="K137" s="14"/>
      <c r="L137" s="190"/>
      <c r="M137" s="195"/>
      <c r="N137" s="196"/>
      <c r="O137" s="196"/>
      <c r="P137" s="196"/>
      <c r="Q137" s="196"/>
      <c r="R137" s="196"/>
      <c r="S137" s="196"/>
      <c r="T137" s="197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191" t="s">
        <v>133</v>
      </c>
      <c r="AU137" s="191" t="s">
        <v>83</v>
      </c>
      <c r="AV137" s="14" t="s">
        <v>83</v>
      </c>
      <c r="AW137" s="14" t="s">
        <v>34</v>
      </c>
      <c r="AX137" s="14" t="s">
        <v>73</v>
      </c>
      <c r="AY137" s="191" t="s">
        <v>122</v>
      </c>
    </row>
    <row r="138" s="15" customFormat="1">
      <c r="A138" s="15"/>
      <c r="B138" s="198"/>
      <c r="C138" s="15"/>
      <c r="D138" s="178" t="s">
        <v>133</v>
      </c>
      <c r="E138" s="199" t="s">
        <v>3</v>
      </c>
      <c r="F138" s="200" t="s">
        <v>135</v>
      </c>
      <c r="G138" s="15"/>
      <c r="H138" s="201">
        <v>6.5720000000000001</v>
      </c>
      <c r="I138" s="202"/>
      <c r="J138" s="15"/>
      <c r="K138" s="15"/>
      <c r="L138" s="198"/>
      <c r="M138" s="203"/>
      <c r="N138" s="204"/>
      <c r="O138" s="204"/>
      <c r="P138" s="204"/>
      <c r="Q138" s="204"/>
      <c r="R138" s="204"/>
      <c r="S138" s="204"/>
      <c r="T138" s="20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199" t="s">
        <v>133</v>
      </c>
      <c r="AU138" s="199" t="s">
        <v>83</v>
      </c>
      <c r="AV138" s="15" t="s">
        <v>136</v>
      </c>
      <c r="AW138" s="15" t="s">
        <v>34</v>
      </c>
      <c r="AX138" s="15" t="s">
        <v>81</v>
      </c>
      <c r="AY138" s="199" t="s">
        <v>122</v>
      </c>
    </row>
    <row r="139" s="2" customFormat="1" ht="14.4" customHeight="1">
      <c r="A139" s="38"/>
      <c r="B139" s="164"/>
      <c r="C139" s="165" t="s">
        <v>170</v>
      </c>
      <c r="D139" s="165" t="s">
        <v>125</v>
      </c>
      <c r="E139" s="166" t="s">
        <v>282</v>
      </c>
      <c r="F139" s="167" t="s">
        <v>283</v>
      </c>
      <c r="G139" s="168" t="s">
        <v>234</v>
      </c>
      <c r="H139" s="169">
        <v>12.106</v>
      </c>
      <c r="I139" s="170"/>
      <c r="J139" s="171">
        <f>ROUND(I139*H139,2)</f>
        <v>0</v>
      </c>
      <c r="K139" s="167" t="s">
        <v>129</v>
      </c>
      <c r="L139" s="39"/>
      <c r="M139" s="172" t="s">
        <v>3</v>
      </c>
      <c r="N139" s="173" t="s">
        <v>44</v>
      </c>
      <c r="O139" s="72"/>
      <c r="P139" s="174">
        <f>O139*H139</f>
        <v>0</v>
      </c>
      <c r="Q139" s="174">
        <v>0</v>
      </c>
      <c r="R139" s="174">
        <f>Q139*H139</f>
        <v>0</v>
      </c>
      <c r="S139" s="174">
        <v>0</v>
      </c>
      <c r="T139" s="175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76" t="s">
        <v>136</v>
      </c>
      <c r="AT139" s="176" t="s">
        <v>125</v>
      </c>
      <c r="AU139" s="176" t="s">
        <v>83</v>
      </c>
      <c r="AY139" s="19" t="s">
        <v>122</v>
      </c>
      <c r="BE139" s="177">
        <f>IF(N139="základní",J139,0)</f>
        <v>0</v>
      </c>
      <c r="BF139" s="177">
        <f>IF(N139="snížená",J139,0)</f>
        <v>0</v>
      </c>
      <c r="BG139" s="177">
        <f>IF(N139="zákl. přenesená",J139,0)</f>
        <v>0</v>
      </c>
      <c r="BH139" s="177">
        <f>IF(N139="sníž. přenesená",J139,0)</f>
        <v>0</v>
      </c>
      <c r="BI139" s="177">
        <f>IF(N139="nulová",J139,0)</f>
        <v>0</v>
      </c>
      <c r="BJ139" s="19" t="s">
        <v>81</v>
      </c>
      <c r="BK139" s="177">
        <f>ROUND(I139*H139,2)</f>
        <v>0</v>
      </c>
      <c r="BL139" s="19" t="s">
        <v>136</v>
      </c>
      <c r="BM139" s="176" t="s">
        <v>881</v>
      </c>
    </row>
    <row r="140" s="2" customFormat="1">
      <c r="A140" s="38"/>
      <c r="B140" s="39"/>
      <c r="C140" s="38"/>
      <c r="D140" s="178" t="s">
        <v>132</v>
      </c>
      <c r="E140" s="38"/>
      <c r="F140" s="179" t="s">
        <v>285</v>
      </c>
      <c r="G140" s="38"/>
      <c r="H140" s="38"/>
      <c r="I140" s="180"/>
      <c r="J140" s="38"/>
      <c r="K140" s="38"/>
      <c r="L140" s="39"/>
      <c r="M140" s="181"/>
      <c r="N140" s="182"/>
      <c r="O140" s="72"/>
      <c r="P140" s="72"/>
      <c r="Q140" s="72"/>
      <c r="R140" s="72"/>
      <c r="S140" s="72"/>
      <c r="T140" s="73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9" t="s">
        <v>132</v>
      </c>
      <c r="AU140" s="19" t="s">
        <v>83</v>
      </c>
    </row>
    <row r="141" s="13" customFormat="1">
      <c r="A141" s="13"/>
      <c r="B141" s="183"/>
      <c r="C141" s="13"/>
      <c r="D141" s="178" t="s">
        <v>133</v>
      </c>
      <c r="E141" s="184" t="s">
        <v>3</v>
      </c>
      <c r="F141" s="185" t="s">
        <v>847</v>
      </c>
      <c r="G141" s="13"/>
      <c r="H141" s="184" t="s">
        <v>3</v>
      </c>
      <c r="I141" s="186"/>
      <c r="J141" s="13"/>
      <c r="K141" s="13"/>
      <c r="L141" s="183"/>
      <c r="M141" s="187"/>
      <c r="N141" s="188"/>
      <c r="O141" s="188"/>
      <c r="P141" s="188"/>
      <c r="Q141" s="188"/>
      <c r="R141" s="188"/>
      <c r="S141" s="188"/>
      <c r="T141" s="18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4" t="s">
        <v>133</v>
      </c>
      <c r="AU141" s="184" t="s">
        <v>83</v>
      </c>
      <c r="AV141" s="13" t="s">
        <v>81</v>
      </c>
      <c r="AW141" s="13" t="s">
        <v>34</v>
      </c>
      <c r="AX141" s="13" t="s">
        <v>73</v>
      </c>
      <c r="AY141" s="184" t="s">
        <v>122</v>
      </c>
    </row>
    <row r="142" s="13" customFormat="1">
      <c r="A142" s="13"/>
      <c r="B142" s="183"/>
      <c r="C142" s="13"/>
      <c r="D142" s="178" t="s">
        <v>133</v>
      </c>
      <c r="E142" s="184" t="s">
        <v>3</v>
      </c>
      <c r="F142" s="185" t="s">
        <v>882</v>
      </c>
      <c r="G142" s="13"/>
      <c r="H142" s="184" t="s">
        <v>3</v>
      </c>
      <c r="I142" s="186"/>
      <c r="J142" s="13"/>
      <c r="K142" s="13"/>
      <c r="L142" s="183"/>
      <c r="M142" s="187"/>
      <c r="N142" s="188"/>
      <c r="O142" s="188"/>
      <c r="P142" s="188"/>
      <c r="Q142" s="188"/>
      <c r="R142" s="188"/>
      <c r="S142" s="188"/>
      <c r="T142" s="18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4" t="s">
        <v>133</v>
      </c>
      <c r="AU142" s="184" t="s">
        <v>83</v>
      </c>
      <c r="AV142" s="13" t="s">
        <v>81</v>
      </c>
      <c r="AW142" s="13" t="s">
        <v>34</v>
      </c>
      <c r="AX142" s="13" t="s">
        <v>73</v>
      </c>
      <c r="AY142" s="184" t="s">
        <v>122</v>
      </c>
    </row>
    <row r="143" s="14" customFormat="1">
      <c r="A143" s="14"/>
      <c r="B143" s="190"/>
      <c r="C143" s="14"/>
      <c r="D143" s="178" t="s">
        <v>133</v>
      </c>
      <c r="E143" s="191" t="s">
        <v>3</v>
      </c>
      <c r="F143" s="192" t="s">
        <v>883</v>
      </c>
      <c r="G143" s="14"/>
      <c r="H143" s="193">
        <v>10.17</v>
      </c>
      <c r="I143" s="194"/>
      <c r="J143" s="14"/>
      <c r="K143" s="14"/>
      <c r="L143" s="190"/>
      <c r="M143" s="195"/>
      <c r="N143" s="196"/>
      <c r="O143" s="196"/>
      <c r="P143" s="196"/>
      <c r="Q143" s="196"/>
      <c r="R143" s="196"/>
      <c r="S143" s="196"/>
      <c r="T143" s="197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191" t="s">
        <v>133</v>
      </c>
      <c r="AU143" s="191" t="s">
        <v>83</v>
      </c>
      <c r="AV143" s="14" t="s">
        <v>83</v>
      </c>
      <c r="AW143" s="14" t="s">
        <v>34</v>
      </c>
      <c r="AX143" s="14" t="s">
        <v>73</v>
      </c>
      <c r="AY143" s="191" t="s">
        <v>122</v>
      </c>
    </row>
    <row r="144" s="13" customFormat="1">
      <c r="A144" s="13"/>
      <c r="B144" s="183"/>
      <c r="C144" s="13"/>
      <c r="D144" s="178" t="s">
        <v>133</v>
      </c>
      <c r="E144" s="184" t="s">
        <v>3</v>
      </c>
      <c r="F144" s="185" t="s">
        <v>884</v>
      </c>
      <c r="G144" s="13"/>
      <c r="H144" s="184" t="s">
        <v>3</v>
      </c>
      <c r="I144" s="186"/>
      <c r="J144" s="13"/>
      <c r="K144" s="13"/>
      <c r="L144" s="183"/>
      <c r="M144" s="187"/>
      <c r="N144" s="188"/>
      <c r="O144" s="188"/>
      <c r="P144" s="188"/>
      <c r="Q144" s="188"/>
      <c r="R144" s="188"/>
      <c r="S144" s="188"/>
      <c r="T144" s="18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4" t="s">
        <v>133</v>
      </c>
      <c r="AU144" s="184" t="s">
        <v>83</v>
      </c>
      <c r="AV144" s="13" t="s">
        <v>81</v>
      </c>
      <c r="AW144" s="13" t="s">
        <v>34</v>
      </c>
      <c r="AX144" s="13" t="s">
        <v>73</v>
      </c>
      <c r="AY144" s="184" t="s">
        <v>122</v>
      </c>
    </row>
    <row r="145" s="14" customFormat="1">
      <c r="A145" s="14"/>
      <c r="B145" s="190"/>
      <c r="C145" s="14"/>
      <c r="D145" s="178" t="s">
        <v>133</v>
      </c>
      <c r="E145" s="191" t="s">
        <v>3</v>
      </c>
      <c r="F145" s="192" t="s">
        <v>885</v>
      </c>
      <c r="G145" s="14"/>
      <c r="H145" s="193">
        <v>1.9359999999999999</v>
      </c>
      <c r="I145" s="194"/>
      <c r="J145" s="14"/>
      <c r="K145" s="14"/>
      <c r="L145" s="190"/>
      <c r="M145" s="195"/>
      <c r="N145" s="196"/>
      <c r="O145" s="196"/>
      <c r="P145" s="196"/>
      <c r="Q145" s="196"/>
      <c r="R145" s="196"/>
      <c r="S145" s="196"/>
      <c r="T145" s="197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191" t="s">
        <v>133</v>
      </c>
      <c r="AU145" s="191" t="s">
        <v>83</v>
      </c>
      <c r="AV145" s="14" t="s">
        <v>83</v>
      </c>
      <c r="AW145" s="14" t="s">
        <v>34</v>
      </c>
      <c r="AX145" s="14" t="s">
        <v>73</v>
      </c>
      <c r="AY145" s="191" t="s">
        <v>122</v>
      </c>
    </row>
    <row r="146" s="15" customFormat="1">
      <c r="A146" s="15"/>
      <c r="B146" s="198"/>
      <c r="C146" s="15"/>
      <c r="D146" s="178" t="s">
        <v>133</v>
      </c>
      <c r="E146" s="199" t="s">
        <v>3</v>
      </c>
      <c r="F146" s="200" t="s">
        <v>135</v>
      </c>
      <c r="G146" s="15"/>
      <c r="H146" s="201">
        <v>12.106</v>
      </c>
      <c r="I146" s="202"/>
      <c r="J146" s="15"/>
      <c r="K146" s="15"/>
      <c r="L146" s="198"/>
      <c r="M146" s="203"/>
      <c r="N146" s="204"/>
      <c r="O146" s="204"/>
      <c r="P146" s="204"/>
      <c r="Q146" s="204"/>
      <c r="R146" s="204"/>
      <c r="S146" s="204"/>
      <c r="T146" s="20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199" t="s">
        <v>133</v>
      </c>
      <c r="AU146" s="199" t="s">
        <v>83</v>
      </c>
      <c r="AV146" s="15" t="s">
        <v>136</v>
      </c>
      <c r="AW146" s="15" t="s">
        <v>34</v>
      </c>
      <c r="AX146" s="15" t="s">
        <v>81</v>
      </c>
      <c r="AY146" s="199" t="s">
        <v>122</v>
      </c>
    </row>
    <row r="147" s="2" customFormat="1" ht="14.4" customHeight="1">
      <c r="A147" s="38"/>
      <c r="B147" s="164"/>
      <c r="C147" s="165" t="s">
        <v>177</v>
      </c>
      <c r="D147" s="165" t="s">
        <v>125</v>
      </c>
      <c r="E147" s="166" t="s">
        <v>316</v>
      </c>
      <c r="F147" s="167" t="s">
        <v>317</v>
      </c>
      <c r="G147" s="168" t="s">
        <v>221</v>
      </c>
      <c r="H147" s="169">
        <v>21.940000000000001</v>
      </c>
      <c r="I147" s="170"/>
      <c r="J147" s="171">
        <f>ROUND(I147*H147,2)</f>
        <v>0</v>
      </c>
      <c r="K147" s="167" t="s">
        <v>129</v>
      </c>
      <c r="L147" s="39"/>
      <c r="M147" s="172" t="s">
        <v>3</v>
      </c>
      <c r="N147" s="173" t="s">
        <v>44</v>
      </c>
      <c r="O147" s="72"/>
      <c r="P147" s="174">
        <f>O147*H147</f>
        <v>0</v>
      </c>
      <c r="Q147" s="174">
        <v>0</v>
      </c>
      <c r="R147" s="174">
        <f>Q147*H147</f>
        <v>0</v>
      </c>
      <c r="S147" s="174">
        <v>0</v>
      </c>
      <c r="T147" s="175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76" t="s">
        <v>136</v>
      </c>
      <c r="AT147" s="176" t="s">
        <v>125</v>
      </c>
      <c r="AU147" s="176" t="s">
        <v>83</v>
      </c>
      <c r="AY147" s="19" t="s">
        <v>122</v>
      </c>
      <c r="BE147" s="177">
        <f>IF(N147="základní",J147,0)</f>
        <v>0</v>
      </c>
      <c r="BF147" s="177">
        <f>IF(N147="snížená",J147,0)</f>
        <v>0</v>
      </c>
      <c r="BG147" s="177">
        <f>IF(N147="zákl. přenesená",J147,0)</f>
        <v>0</v>
      </c>
      <c r="BH147" s="177">
        <f>IF(N147="sníž. přenesená",J147,0)</f>
        <v>0</v>
      </c>
      <c r="BI147" s="177">
        <f>IF(N147="nulová",J147,0)</f>
        <v>0</v>
      </c>
      <c r="BJ147" s="19" t="s">
        <v>81</v>
      </c>
      <c r="BK147" s="177">
        <f>ROUND(I147*H147,2)</f>
        <v>0</v>
      </c>
      <c r="BL147" s="19" t="s">
        <v>136</v>
      </c>
      <c r="BM147" s="176" t="s">
        <v>886</v>
      </c>
    </row>
    <row r="148" s="2" customFormat="1">
      <c r="A148" s="38"/>
      <c r="B148" s="39"/>
      <c r="C148" s="38"/>
      <c r="D148" s="178" t="s">
        <v>132</v>
      </c>
      <c r="E148" s="38"/>
      <c r="F148" s="179" t="s">
        <v>319</v>
      </c>
      <c r="G148" s="38"/>
      <c r="H148" s="38"/>
      <c r="I148" s="180"/>
      <c r="J148" s="38"/>
      <c r="K148" s="38"/>
      <c r="L148" s="39"/>
      <c r="M148" s="181"/>
      <c r="N148" s="182"/>
      <c r="O148" s="72"/>
      <c r="P148" s="72"/>
      <c r="Q148" s="72"/>
      <c r="R148" s="72"/>
      <c r="S148" s="72"/>
      <c r="T148" s="73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9" t="s">
        <v>132</v>
      </c>
      <c r="AU148" s="19" t="s">
        <v>83</v>
      </c>
    </row>
    <row r="149" s="13" customFormat="1">
      <c r="A149" s="13"/>
      <c r="B149" s="183"/>
      <c r="C149" s="13"/>
      <c r="D149" s="178" t="s">
        <v>133</v>
      </c>
      <c r="E149" s="184" t="s">
        <v>3</v>
      </c>
      <c r="F149" s="185" t="s">
        <v>847</v>
      </c>
      <c r="G149" s="13"/>
      <c r="H149" s="184" t="s">
        <v>3</v>
      </c>
      <c r="I149" s="186"/>
      <c r="J149" s="13"/>
      <c r="K149" s="13"/>
      <c r="L149" s="183"/>
      <c r="M149" s="187"/>
      <c r="N149" s="188"/>
      <c r="O149" s="188"/>
      <c r="P149" s="188"/>
      <c r="Q149" s="188"/>
      <c r="R149" s="188"/>
      <c r="S149" s="188"/>
      <c r="T149" s="18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4" t="s">
        <v>133</v>
      </c>
      <c r="AU149" s="184" t="s">
        <v>83</v>
      </c>
      <c r="AV149" s="13" t="s">
        <v>81</v>
      </c>
      <c r="AW149" s="13" t="s">
        <v>34</v>
      </c>
      <c r="AX149" s="13" t="s">
        <v>73</v>
      </c>
      <c r="AY149" s="184" t="s">
        <v>122</v>
      </c>
    </row>
    <row r="150" s="14" customFormat="1">
      <c r="A150" s="14"/>
      <c r="B150" s="190"/>
      <c r="C150" s="14"/>
      <c r="D150" s="178" t="s">
        <v>133</v>
      </c>
      <c r="E150" s="191" t="s">
        <v>3</v>
      </c>
      <c r="F150" s="192" t="s">
        <v>887</v>
      </c>
      <c r="G150" s="14"/>
      <c r="H150" s="193">
        <v>21.940000000000001</v>
      </c>
      <c r="I150" s="194"/>
      <c r="J150" s="14"/>
      <c r="K150" s="14"/>
      <c r="L150" s="190"/>
      <c r="M150" s="195"/>
      <c r="N150" s="196"/>
      <c r="O150" s="196"/>
      <c r="P150" s="196"/>
      <c r="Q150" s="196"/>
      <c r="R150" s="196"/>
      <c r="S150" s="196"/>
      <c r="T150" s="197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191" t="s">
        <v>133</v>
      </c>
      <c r="AU150" s="191" t="s">
        <v>83</v>
      </c>
      <c r="AV150" s="14" t="s">
        <v>83</v>
      </c>
      <c r="AW150" s="14" t="s">
        <v>34</v>
      </c>
      <c r="AX150" s="14" t="s">
        <v>73</v>
      </c>
      <c r="AY150" s="191" t="s">
        <v>122</v>
      </c>
    </row>
    <row r="151" s="15" customFormat="1">
      <c r="A151" s="15"/>
      <c r="B151" s="198"/>
      <c r="C151" s="15"/>
      <c r="D151" s="178" t="s">
        <v>133</v>
      </c>
      <c r="E151" s="199" t="s">
        <v>3</v>
      </c>
      <c r="F151" s="200" t="s">
        <v>135</v>
      </c>
      <c r="G151" s="15"/>
      <c r="H151" s="201">
        <v>21.940000000000001</v>
      </c>
      <c r="I151" s="202"/>
      <c r="J151" s="15"/>
      <c r="K151" s="15"/>
      <c r="L151" s="198"/>
      <c r="M151" s="203"/>
      <c r="N151" s="204"/>
      <c r="O151" s="204"/>
      <c r="P151" s="204"/>
      <c r="Q151" s="204"/>
      <c r="R151" s="204"/>
      <c r="S151" s="204"/>
      <c r="T151" s="20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199" t="s">
        <v>133</v>
      </c>
      <c r="AU151" s="199" t="s">
        <v>83</v>
      </c>
      <c r="AV151" s="15" t="s">
        <v>136</v>
      </c>
      <c r="AW151" s="15" t="s">
        <v>34</v>
      </c>
      <c r="AX151" s="15" t="s">
        <v>81</v>
      </c>
      <c r="AY151" s="199" t="s">
        <v>122</v>
      </c>
    </row>
    <row r="152" s="12" customFormat="1" ht="22.8" customHeight="1">
      <c r="A152" s="12"/>
      <c r="B152" s="151"/>
      <c r="C152" s="12"/>
      <c r="D152" s="152" t="s">
        <v>72</v>
      </c>
      <c r="E152" s="162" t="s">
        <v>83</v>
      </c>
      <c r="F152" s="162" t="s">
        <v>364</v>
      </c>
      <c r="G152" s="12"/>
      <c r="H152" s="12"/>
      <c r="I152" s="154"/>
      <c r="J152" s="163">
        <f>BK152</f>
        <v>0</v>
      </c>
      <c r="K152" s="12"/>
      <c r="L152" s="151"/>
      <c r="M152" s="156"/>
      <c r="N152" s="157"/>
      <c r="O152" s="157"/>
      <c r="P152" s="158">
        <f>SUM(P153:P168)</f>
        <v>0</v>
      </c>
      <c r="Q152" s="157"/>
      <c r="R152" s="158">
        <f>SUM(R153:R168)</f>
        <v>1.4514049199999999</v>
      </c>
      <c r="S152" s="157"/>
      <c r="T152" s="159">
        <f>SUM(T153:T168)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52" t="s">
        <v>81</v>
      </c>
      <c r="AT152" s="160" t="s">
        <v>72</v>
      </c>
      <c r="AU152" s="160" t="s">
        <v>81</v>
      </c>
      <c r="AY152" s="152" t="s">
        <v>122</v>
      </c>
      <c r="BK152" s="161">
        <f>SUM(BK153:BK168)</f>
        <v>0</v>
      </c>
    </row>
    <row r="153" s="2" customFormat="1" ht="14.4" customHeight="1">
      <c r="A153" s="38"/>
      <c r="B153" s="164"/>
      <c r="C153" s="165" t="s">
        <v>181</v>
      </c>
      <c r="D153" s="165" t="s">
        <v>125</v>
      </c>
      <c r="E153" s="166" t="s">
        <v>888</v>
      </c>
      <c r="F153" s="167" t="s">
        <v>889</v>
      </c>
      <c r="G153" s="168" t="s">
        <v>234</v>
      </c>
      <c r="H153" s="169">
        <v>0.58799999999999997</v>
      </c>
      <c r="I153" s="170"/>
      <c r="J153" s="171">
        <f>ROUND(I153*H153,2)</f>
        <v>0</v>
      </c>
      <c r="K153" s="167" t="s">
        <v>129</v>
      </c>
      <c r="L153" s="39"/>
      <c r="M153" s="172" t="s">
        <v>3</v>
      </c>
      <c r="N153" s="173" t="s">
        <v>44</v>
      </c>
      <c r="O153" s="72"/>
      <c r="P153" s="174">
        <f>O153*H153</f>
        <v>0</v>
      </c>
      <c r="Q153" s="174">
        <v>2.45329</v>
      </c>
      <c r="R153" s="174">
        <f>Q153*H153</f>
        <v>1.4425345199999999</v>
      </c>
      <c r="S153" s="174">
        <v>0</v>
      </c>
      <c r="T153" s="175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76" t="s">
        <v>136</v>
      </c>
      <c r="AT153" s="176" t="s">
        <v>125</v>
      </c>
      <c r="AU153" s="176" t="s">
        <v>83</v>
      </c>
      <c r="AY153" s="19" t="s">
        <v>122</v>
      </c>
      <c r="BE153" s="177">
        <f>IF(N153="základní",J153,0)</f>
        <v>0</v>
      </c>
      <c r="BF153" s="177">
        <f>IF(N153="snížená",J153,0)</f>
        <v>0</v>
      </c>
      <c r="BG153" s="177">
        <f>IF(N153="zákl. přenesená",J153,0)</f>
        <v>0</v>
      </c>
      <c r="BH153" s="177">
        <f>IF(N153="sníž. přenesená",J153,0)</f>
        <v>0</v>
      </c>
      <c r="BI153" s="177">
        <f>IF(N153="nulová",J153,0)</f>
        <v>0</v>
      </c>
      <c r="BJ153" s="19" t="s">
        <v>81</v>
      </c>
      <c r="BK153" s="177">
        <f>ROUND(I153*H153,2)</f>
        <v>0</v>
      </c>
      <c r="BL153" s="19" t="s">
        <v>136</v>
      </c>
      <c r="BM153" s="176" t="s">
        <v>890</v>
      </c>
    </row>
    <row r="154" s="2" customFormat="1">
      <c r="A154" s="38"/>
      <c r="B154" s="39"/>
      <c r="C154" s="38"/>
      <c r="D154" s="178" t="s">
        <v>132</v>
      </c>
      <c r="E154" s="38"/>
      <c r="F154" s="179" t="s">
        <v>891</v>
      </c>
      <c r="G154" s="38"/>
      <c r="H154" s="38"/>
      <c r="I154" s="180"/>
      <c r="J154" s="38"/>
      <c r="K154" s="38"/>
      <c r="L154" s="39"/>
      <c r="M154" s="181"/>
      <c r="N154" s="182"/>
      <c r="O154" s="72"/>
      <c r="P154" s="72"/>
      <c r="Q154" s="72"/>
      <c r="R154" s="72"/>
      <c r="S154" s="72"/>
      <c r="T154" s="73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9" t="s">
        <v>132</v>
      </c>
      <c r="AU154" s="19" t="s">
        <v>83</v>
      </c>
    </row>
    <row r="155" s="13" customFormat="1">
      <c r="A155" s="13"/>
      <c r="B155" s="183"/>
      <c r="C155" s="13"/>
      <c r="D155" s="178" t="s">
        <v>133</v>
      </c>
      <c r="E155" s="184" t="s">
        <v>3</v>
      </c>
      <c r="F155" s="185" t="s">
        <v>847</v>
      </c>
      <c r="G155" s="13"/>
      <c r="H155" s="184" t="s">
        <v>3</v>
      </c>
      <c r="I155" s="186"/>
      <c r="J155" s="13"/>
      <c r="K155" s="13"/>
      <c r="L155" s="183"/>
      <c r="M155" s="187"/>
      <c r="N155" s="188"/>
      <c r="O155" s="188"/>
      <c r="P155" s="188"/>
      <c r="Q155" s="188"/>
      <c r="R155" s="188"/>
      <c r="S155" s="188"/>
      <c r="T155" s="18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84" t="s">
        <v>133</v>
      </c>
      <c r="AU155" s="184" t="s">
        <v>83</v>
      </c>
      <c r="AV155" s="13" t="s">
        <v>81</v>
      </c>
      <c r="AW155" s="13" t="s">
        <v>34</v>
      </c>
      <c r="AX155" s="13" t="s">
        <v>73</v>
      </c>
      <c r="AY155" s="184" t="s">
        <v>122</v>
      </c>
    </row>
    <row r="156" s="13" customFormat="1">
      <c r="A156" s="13"/>
      <c r="B156" s="183"/>
      <c r="C156" s="13"/>
      <c r="D156" s="178" t="s">
        <v>133</v>
      </c>
      <c r="E156" s="184" t="s">
        <v>3</v>
      </c>
      <c r="F156" s="185" t="s">
        <v>892</v>
      </c>
      <c r="G156" s="13"/>
      <c r="H156" s="184" t="s">
        <v>3</v>
      </c>
      <c r="I156" s="186"/>
      <c r="J156" s="13"/>
      <c r="K156" s="13"/>
      <c r="L156" s="183"/>
      <c r="M156" s="187"/>
      <c r="N156" s="188"/>
      <c r="O156" s="188"/>
      <c r="P156" s="188"/>
      <c r="Q156" s="188"/>
      <c r="R156" s="188"/>
      <c r="S156" s="188"/>
      <c r="T156" s="18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84" t="s">
        <v>133</v>
      </c>
      <c r="AU156" s="184" t="s">
        <v>83</v>
      </c>
      <c r="AV156" s="13" t="s">
        <v>81</v>
      </c>
      <c r="AW156" s="13" t="s">
        <v>34</v>
      </c>
      <c r="AX156" s="13" t="s">
        <v>73</v>
      </c>
      <c r="AY156" s="184" t="s">
        <v>122</v>
      </c>
    </row>
    <row r="157" s="14" customFormat="1">
      <c r="A157" s="14"/>
      <c r="B157" s="190"/>
      <c r="C157" s="14"/>
      <c r="D157" s="178" t="s">
        <v>133</v>
      </c>
      <c r="E157" s="191" t="s">
        <v>3</v>
      </c>
      <c r="F157" s="192" t="s">
        <v>893</v>
      </c>
      <c r="G157" s="14"/>
      <c r="H157" s="193">
        <v>0.58799999999999997</v>
      </c>
      <c r="I157" s="194"/>
      <c r="J157" s="14"/>
      <c r="K157" s="14"/>
      <c r="L157" s="190"/>
      <c r="M157" s="195"/>
      <c r="N157" s="196"/>
      <c r="O157" s="196"/>
      <c r="P157" s="196"/>
      <c r="Q157" s="196"/>
      <c r="R157" s="196"/>
      <c r="S157" s="196"/>
      <c r="T157" s="197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191" t="s">
        <v>133</v>
      </c>
      <c r="AU157" s="191" t="s">
        <v>83</v>
      </c>
      <c r="AV157" s="14" t="s">
        <v>83</v>
      </c>
      <c r="AW157" s="14" t="s">
        <v>34</v>
      </c>
      <c r="AX157" s="14" t="s">
        <v>73</v>
      </c>
      <c r="AY157" s="191" t="s">
        <v>122</v>
      </c>
    </row>
    <row r="158" s="15" customFormat="1">
      <c r="A158" s="15"/>
      <c r="B158" s="198"/>
      <c r="C158" s="15"/>
      <c r="D158" s="178" t="s">
        <v>133</v>
      </c>
      <c r="E158" s="199" t="s">
        <v>3</v>
      </c>
      <c r="F158" s="200" t="s">
        <v>135</v>
      </c>
      <c r="G158" s="15"/>
      <c r="H158" s="201">
        <v>0.58799999999999997</v>
      </c>
      <c r="I158" s="202"/>
      <c r="J158" s="15"/>
      <c r="K158" s="15"/>
      <c r="L158" s="198"/>
      <c r="M158" s="203"/>
      <c r="N158" s="204"/>
      <c r="O158" s="204"/>
      <c r="P158" s="204"/>
      <c r="Q158" s="204"/>
      <c r="R158" s="204"/>
      <c r="S158" s="204"/>
      <c r="T158" s="20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199" t="s">
        <v>133</v>
      </c>
      <c r="AU158" s="199" t="s">
        <v>83</v>
      </c>
      <c r="AV158" s="15" t="s">
        <v>136</v>
      </c>
      <c r="AW158" s="15" t="s">
        <v>34</v>
      </c>
      <c r="AX158" s="15" t="s">
        <v>81</v>
      </c>
      <c r="AY158" s="199" t="s">
        <v>122</v>
      </c>
    </row>
    <row r="159" s="2" customFormat="1" ht="14.4" customHeight="1">
      <c r="A159" s="38"/>
      <c r="B159" s="164"/>
      <c r="C159" s="165" t="s">
        <v>186</v>
      </c>
      <c r="D159" s="165" t="s">
        <v>125</v>
      </c>
      <c r="E159" s="166" t="s">
        <v>894</v>
      </c>
      <c r="F159" s="167" t="s">
        <v>895</v>
      </c>
      <c r="G159" s="168" t="s">
        <v>221</v>
      </c>
      <c r="H159" s="169">
        <v>3.3599999999999999</v>
      </c>
      <c r="I159" s="170"/>
      <c r="J159" s="171">
        <f>ROUND(I159*H159,2)</f>
        <v>0</v>
      </c>
      <c r="K159" s="167" t="s">
        <v>129</v>
      </c>
      <c r="L159" s="39"/>
      <c r="M159" s="172" t="s">
        <v>3</v>
      </c>
      <c r="N159" s="173" t="s">
        <v>44</v>
      </c>
      <c r="O159" s="72"/>
      <c r="P159" s="174">
        <f>O159*H159</f>
        <v>0</v>
      </c>
      <c r="Q159" s="174">
        <v>0.00264</v>
      </c>
      <c r="R159" s="174">
        <f>Q159*H159</f>
        <v>0.0088703999999999988</v>
      </c>
      <c r="S159" s="174">
        <v>0</v>
      </c>
      <c r="T159" s="175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76" t="s">
        <v>136</v>
      </c>
      <c r="AT159" s="176" t="s">
        <v>125</v>
      </c>
      <c r="AU159" s="176" t="s">
        <v>83</v>
      </c>
      <c r="AY159" s="19" t="s">
        <v>122</v>
      </c>
      <c r="BE159" s="177">
        <f>IF(N159="základní",J159,0)</f>
        <v>0</v>
      </c>
      <c r="BF159" s="177">
        <f>IF(N159="snížená",J159,0)</f>
        <v>0</v>
      </c>
      <c r="BG159" s="177">
        <f>IF(N159="zákl. přenesená",J159,0)</f>
        <v>0</v>
      </c>
      <c r="BH159" s="177">
        <f>IF(N159="sníž. přenesená",J159,0)</f>
        <v>0</v>
      </c>
      <c r="BI159" s="177">
        <f>IF(N159="nulová",J159,0)</f>
        <v>0</v>
      </c>
      <c r="BJ159" s="19" t="s">
        <v>81</v>
      </c>
      <c r="BK159" s="177">
        <f>ROUND(I159*H159,2)</f>
        <v>0</v>
      </c>
      <c r="BL159" s="19" t="s">
        <v>136</v>
      </c>
      <c r="BM159" s="176" t="s">
        <v>896</v>
      </c>
    </row>
    <row r="160" s="2" customFormat="1">
      <c r="A160" s="38"/>
      <c r="B160" s="39"/>
      <c r="C160" s="38"/>
      <c r="D160" s="178" t="s">
        <v>132</v>
      </c>
      <c r="E160" s="38"/>
      <c r="F160" s="179" t="s">
        <v>897</v>
      </c>
      <c r="G160" s="38"/>
      <c r="H160" s="38"/>
      <c r="I160" s="180"/>
      <c r="J160" s="38"/>
      <c r="K160" s="38"/>
      <c r="L160" s="39"/>
      <c r="M160" s="181"/>
      <c r="N160" s="182"/>
      <c r="O160" s="72"/>
      <c r="P160" s="72"/>
      <c r="Q160" s="72"/>
      <c r="R160" s="72"/>
      <c r="S160" s="72"/>
      <c r="T160" s="73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9" t="s">
        <v>132</v>
      </c>
      <c r="AU160" s="19" t="s">
        <v>83</v>
      </c>
    </row>
    <row r="161" s="13" customFormat="1">
      <c r="A161" s="13"/>
      <c r="B161" s="183"/>
      <c r="C161" s="13"/>
      <c r="D161" s="178" t="s">
        <v>133</v>
      </c>
      <c r="E161" s="184" t="s">
        <v>3</v>
      </c>
      <c r="F161" s="185" t="s">
        <v>847</v>
      </c>
      <c r="G161" s="13"/>
      <c r="H161" s="184" t="s">
        <v>3</v>
      </c>
      <c r="I161" s="186"/>
      <c r="J161" s="13"/>
      <c r="K161" s="13"/>
      <c r="L161" s="183"/>
      <c r="M161" s="187"/>
      <c r="N161" s="188"/>
      <c r="O161" s="188"/>
      <c r="P161" s="188"/>
      <c r="Q161" s="188"/>
      <c r="R161" s="188"/>
      <c r="S161" s="188"/>
      <c r="T161" s="18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84" t="s">
        <v>133</v>
      </c>
      <c r="AU161" s="184" t="s">
        <v>83</v>
      </c>
      <c r="AV161" s="13" t="s">
        <v>81</v>
      </c>
      <c r="AW161" s="13" t="s">
        <v>34</v>
      </c>
      <c r="AX161" s="13" t="s">
        <v>73</v>
      </c>
      <c r="AY161" s="184" t="s">
        <v>122</v>
      </c>
    </row>
    <row r="162" s="13" customFormat="1">
      <c r="A162" s="13"/>
      <c r="B162" s="183"/>
      <c r="C162" s="13"/>
      <c r="D162" s="178" t="s">
        <v>133</v>
      </c>
      <c r="E162" s="184" t="s">
        <v>3</v>
      </c>
      <c r="F162" s="185" t="s">
        <v>892</v>
      </c>
      <c r="G162" s="13"/>
      <c r="H162" s="184" t="s">
        <v>3</v>
      </c>
      <c r="I162" s="186"/>
      <c r="J162" s="13"/>
      <c r="K162" s="13"/>
      <c r="L162" s="183"/>
      <c r="M162" s="187"/>
      <c r="N162" s="188"/>
      <c r="O162" s="188"/>
      <c r="P162" s="188"/>
      <c r="Q162" s="188"/>
      <c r="R162" s="188"/>
      <c r="S162" s="188"/>
      <c r="T162" s="18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84" t="s">
        <v>133</v>
      </c>
      <c r="AU162" s="184" t="s">
        <v>83</v>
      </c>
      <c r="AV162" s="13" t="s">
        <v>81</v>
      </c>
      <c r="AW162" s="13" t="s">
        <v>34</v>
      </c>
      <c r="AX162" s="13" t="s">
        <v>73</v>
      </c>
      <c r="AY162" s="184" t="s">
        <v>122</v>
      </c>
    </row>
    <row r="163" s="14" customFormat="1">
      <c r="A163" s="14"/>
      <c r="B163" s="190"/>
      <c r="C163" s="14"/>
      <c r="D163" s="178" t="s">
        <v>133</v>
      </c>
      <c r="E163" s="191" t="s">
        <v>3</v>
      </c>
      <c r="F163" s="192" t="s">
        <v>898</v>
      </c>
      <c r="G163" s="14"/>
      <c r="H163" s="193">
        <v>3.3599999999999999</v>
      </c>
      <c r="I163" s="194"/>
      <c r="J163" s="14"/>
      <c r="K163" s="14"/>
      <c r="L163" s="190"/>
      <c r="M163" s="195"/>
      <c r="N163" s="196"/>
      <c r="O163" s="196"/>
      <c r="P163" s="196"/>
      <c r="Q163" s="196"/>
      <c r="R163" s="196"/>
      <c r="S163" s="196"/>
      <c r="T163" s="197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191" t="s">
        <v>133</v>
      </c>
      <c r="AU163" s="191" t="s">
        <v>83</v>
      </c>
      <c r="AV163" s="14" t="s">
        <v>83</v>
      </c>
      <c r="AW163" s="14" t="s">
        <v>34</v>
      </c>
      <c r="AX163" s="14" t="s">
        <v>73</v>
      </c>
      <c r="AY163" s="191" t="s">
        <v>122</v>
      </c>
    </row>
    <row r="164" s="15" customFormat="1">
      <c r="A164" s="15"/>
      <c r="B164" s="198"/>
      <c r="C164" s="15"/>
      <c r="D164" s="178" t="s">
        <v>133</v>
      </c>
      <c r="E164" s="199" t="s">
        <v>3</v>
      </c>
      <c r="F164" s="200" t="s">
        <v>135</v>
      </c>
      <c r="G164" s="15"/>
      <c r="H164" s="201">
        <v>3.3599999999999999</v>
      </c>
      <c r="I164" s="202"/>
      <c r="J164" s="15"/>
      <c r="K164" s="15"/>
      <c r="L164" s="198"/>
      <c r="M164" s="203"/>
      <c r="N164" s="204"/>
      <c r="O164" s="204"/>
      <c r="P164" s="204"/>
      <c r="Q164" s="204"/>
      <c r="R164" s="204"/>
      <c r="S164" s="204"/>
      <c r="T164" s="20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199" t="s">
        <v>133</v>
      </c>
      <c r="AU164" s="199" t="s">
        <v>83</v>
      </c>
      <c r="AV164" s="15" t="s">
        <v>136</v>
      </c>
      <c r="AW164" s="15" t="s">
        <v>34</v>
      </c>
      <c r="AX164" s="15" t="s">
        <v>81</v>
      </c>
      <c r="AY164" s="199" t="s">
        <v>122</v>
      </c>
    </row>
    <row r="165" s="2" customFormat="1" ht="14.4" customHeight="1">
      <c r="A165" s="38"/>
      <c r="B165" s="164"/>
      <c r="C165" s="165" t="s">
        <v>193</v>
      </c>
      <c r="D165" s="165" t="s">
        <v>125</v>
      </c>
      <c r="E165" s="166" t="s">
        <v>899</v>
      </c>
      <c r="F165" s="167" t="s">
        <v>900</v>
      </c>
      <c r="G165" s="168" t="s">
        <v>221</v>
      </c>
      <c r="H165" s="169">
        <v>3.3599999999999999</v>
      </c>
      <c r="I165" s="170"/>
      <c r="J165" s="171">
        <f>ROUND(I165*H165,2)</f>
        <v>0</v>
      </c>
      <c r="K165" s="167" t="s">
        <v>129</v>
      </c>
      <c r="L165" s="39"/>
      <c r="M165" s="172" t="s">
        <v>3</v>
      </c>
      <c r="N165" s="173" t="s">
        <v>44</v>
      </c>
      <c r="O165" s="72"/>
      <c r="P165" s="174">
        <f>O165*H165</f>
        <v>0</v>
      </c>
      <c r="Q165" s="174">
        <v>0</v>
      </c>
      <c r="R165" s="174">
        <f>Q165*H165</f>
        <v>0</v>
      </c>
      <c r="S165" s="174">
        <v>0</v>
      </c>
      <c r="T165" s="175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76" t="s">
        <v>136</v>
      </c>
      <c r="AT165" s="176" t="s">
        <v>125</v>
      </c>
      <c r="AU165" s="176" t="s">
        <v>83</v>
      </c>
      <c r="AY165" s="19" t="s">
        <v>122</v>
      </c>
      <c r="BE165" s="177">
        <f>IF(N165="základní",J165,0)</f>
        <v>0</v>
      </c>
      <c r="BF165" s="177">
        <f>IF(N165="snížená",J165,0)</f>
        <v>0</v>
      </c>
      <c r="BG165" s="177">
        <f>IF(N165="zákl. přenesená",J165,0)</f>
        <v>0</v>
      </c>
      <c r="BH165" s="177">
        <f>IF(N165="sníž. přenesená",J165,0)</f>
        <v>0</v>
      </c>
      <c r="BI165" s="177">
        <f>IF(N165="nulová",J165,0)</f>
        <v>0</v>
      </c>
      <c r="BJ165" s="19" t="s">
        <v>81</v>
      </c>
      <c r="BK165" s="177">
        <f>ROUND(I165*H165,2)</f>
        <v>0</v>
      </c>
      <c r="BL165" s="19" t="s">
        <v>136</v>
      </c>
      <c r="BM165" s="176" t="s">
        <v>901</v>
      </c>
    </row>
    <row r="166" s="2" customFormat="1">
      <c r="A166" s="38"/>
      <c r="B166" s="39"/>
      <c r="C166" s="38"/>
      <c r="D166" s="178" t="s">
        <v>132</v>
      </c>
      <c r="E166" s="38"/>
      <c r="F166" s="179" t="s">
        <v>902</v>
      </c>
      <c r="G166" s="38"/>
      <c r="H166" s="38"/>
      <c r="I166" s="180"/>
      <c r="J166" s="38"/>
      <c r="K166" s="38"/>
      <c r="L166" s="39"/>
      <c r="M166" s="181"/>
      <c r="N166" s="182"/>
      <c r="O166" s="72"/>
      <c r="P166" s="72"/>
      <c r="Q166" s="72"/>
      <c r="R166" s="72"/>
      <c r="S166" s="72"/>
      <c r="T166" s="73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9" t="s">
        <v>132</v>
      </c>
      <c r="AU166" s="19" t="s">
        <v>83</v>
      </c>
    </row>
    <row r="167" s="14" customFormat="1">
      <c r="A167" s="14"/>
      <c r="B167" s="190"/>
      <c r="C167" s="14"/>
      <c r="D167" s="178" t="s">
        <v>133</v>
      </c>
      <c r="E167" s="191" t="s">
        <v>3</v>
      </c>
      <c r="F167" s="192" t="s">
        <v>903</v>
      </c>
      <c r="G167" s="14"/>
      <c r="H167" s="193">
        <v>3.3599999999999999</v>
      </c>
      <c r="I167" s="194"/>
      <c r="J167" s="14"/>
      <c r="K167" s="14"/>
      <c r="L167" s="190"/>
      <c r="M167" s="195"/>
      <c r="N167" s="196"/>
      <c r="O167" s="196"/>
      <c r="P167" s="196"/>
      <c r="Q167" s="196"/>
      <c r="R167" s="196"/>
      <c r="S167" s="196"/>
      <c r="T167" s="19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191" t="s">
        <v>133</v>
      </c>
      <c r="AU167" s="191" t="s">
        <v>83</v>
      </c>
      <c r="AV167" s="14" t="s">
        <v>83</v>
      </c>
      <c r="AW167" s="14" t="s">
        <v>34</v>
      </c>
      <c r="AX167" s="14" t="s">
        <v>73</v>
      </c>
      <c r="AY167" s="191" t="s">
        <v>122</v>
      </c>
    </row>
    <row r="168" s="15" customFormat="1">
      <c r="A168" s="15"/>
      <c r="B168" s="198"/>
      <c r="C168" s="15"/>
      <c r="D168" s="178" t="s">
        <v>133</v>
      </c>
      <c r="E168" s="199" t="s">
        <v>3</v>
      </c>
      <c r="F168" s="200" t="s">
        <v>135</v>
      </c>
      <c r="G168" s="15"/>
      <c r="H168" s="201">
        <v>3.3599999999999999</v>
      </c>
      <c r="I168" s="202"/>
      <c r="J168" s="15"/>
      <c r="K168" s="15"/>
      <c r="L168" s="198"/>
      <c r="M168" s="203"/>
      <c r="N168" s="204"/>
      <c r="O168" s="204"/>
      <c r="P168" s="204"/>
      <c r="Q168" s="204"/>
      <c r="R168" s="204"/>
      <c r="S168" s="204"/>
      <c r="T168" s="20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199" t="s">
        <v>133</v>
      </c>
      <c r="AU168" s="199" t="s">
        <v>83</v>
      </c>
      <c r="AV168" s="15" t="s">
        <v>136</v>
      </c>
      <c r="AW168" s="15" t="s">
        <v>34</v>
      </c>
      <c r="AX168" s="15" t="s">
        <v>81</v>
      </c>
      <c r="AY168" s="199" t="s">
        <v>122</v>
      </c>
    </row>
    <row r="169" s="12" customFormat="1" ht="22.8" customHeight="1">
      <c r="A169" s="12"/>
      <c r="B169" s="151"/>
      <c r="C169" s="12"/>
      <c r="D169" s="152" t="s">
        <v>72</v>
      </c>
      <c r="E169" s="162" t="s">
        <v>136</v>
      </c>
      <c r="F169" s="162" t="s">
        <v>396</v>
      </c>
      <c r="G169" s="12"/>
      <c r="H169" s="12"/>
      <c r="I169" s="154"/>
      <c r="J169" s="163">
        <f>BK169</f>
        <v>0</v>
      </c>
      <c r="K169" s="12"/>
      <c r="L169" s="151"/>
      <c r="M169" s="156"/>
      <c r="N169" s="157"/>
      <c r="O169" s="157"/>
      <c r="P169" s="158">
        <f>SUM(P170:P175)</f>
        <v>0</v>
      </c>
      <c r="Q169" s="157"/>
      <c r="R169" s="158">
        <f>SUM(R170:R175)</f>
        <v>0</v>
      </c>
      <c r="S169" s="157"/>
      <c r="T169" s="159">
        <f>SUM(T170:T175)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52" t="s">
        <v>81</v>
      </c>
      <c r="AT169" s="160" t="s">
        <v>72</v>
      </c>
      <c r="AU169" s="160" t="s">
        <v>81</v>
      </c>
      <c r="AY169" s="152" t="s">
        <v>122</v>
      </c>
      <c r="BK169" s="161">
        <f>SUM(BK170:BK175)</f>
        <v>0</v>
      </c>
    </row>
    <row r="170" s="2" customFormat="1" ht="14.4" customHeight="1">
      <c r="A170" s="38"/>
      <c r="B170" s="164"/>
      <c r="C170" s="165" t="s">
        <v>199</v>
      </c>
      <c r="D170" s="165" t="s">
        <v>125</v>
      </c>
      <c r="E170" s="166" t="s">
        <v>734</v>
      </c>
      <c r="F170" s="167" t="s">
        <v>735</v>
      </c>
      <c r="G170" s="168" t="s">
        <v>234</v>
      </c>
      <c r="H170" s="169">
        <v>3.3900000000000001</v>
      </c>
      <c r="I170" s="170"/>
      <c r="J170" s="171">
        <f>ROUND(I170*H170,2)</f>
        <v>0</v>
      </c>
      <c r="K170" s="167" t="s">
        <v>129</v>
      </c>
      <c r="L170" s="39"/>
      <c r="M170" s="172" t="s">
        <v>3</v>
      </c>
      <c r="N170" s="173" t="s">
        <v>44</v>
      </c>
      <c r="O170" s="72"/>
      <c r="P170" s="174">
        <f>O170*H170</f>
        <v>0</v>
      </c>
      <c r="Q170" s="174">
        <v>0</v>
      </c>
      <c r="R170" s="174">
        <f>Q170*H170</f>
        <v>0</v>
      </c>
      <c r="S170" s="174">
        <v>0</v>
      </c>
      <c r="T170" s="175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76" t="s">
        <v>136</v>
      </c>
      <c r="AT170" s="176" t="s">
        <v>125</v>
      </c>
      <c r="AU170" s="176" t="s">
        <v>83</v>
      </c>
      <c r="AY170" s="19" t="s">
        <v>122</v>
      </c>
      <c r="BE170" s="177">
        <f>IF(N170="základní",J170,0)</f>
        <v>0</v>
      </c>
      <c r="BF170" s="177">
        <f>IF(N170="snížená",J170,0)</f>
        <v>0</v>
      </c>
      <c r="BG170" s="177">
        <f>IF(N170="zákl. přenesená",J170,0)</f>
        <v>0</v>
      </c>
      <c r="BH170" s="177">
        <f>IF(N170="sníž. přenesená",J170,0)</f>
        <v>0</v>
      </c>
      <c r="BI170" s="177">
        <f>IF(N170="nulová",J170,0)</f>
        <v>0</v>
      </c>
      <c r="BJ170" s="19" t="s">
        <v>81</v>
      </c>
      <c r="BK170" s="177">
        <f>ROUND(I170*H170,2)</f>
        <v>0</v>
      </c>
      <c r="BL170" s="19" t="s">
        <v>136</v>
      </c>
      <c r="BM170" s="176" t="s">
        <v>904</v>
      </c>
    </row>
    <row r="171" s="2" customFormat="1">
      <c r="A171" s="38"/>
      <c r="B171" s="39"/>
      <c r="C171" s="38"/>
      <c r="D171" s="178" t="s">
        <v>132</v>
      </c>
      <c r="E171" s="38"/>
      <c r="F171" s="179" t="s">
        <v>737</v>
      </c>
      <c r="G171" s="38"/>
      <c r="H171" s="38"/>
      <c r="I171" s="180"/>
      <c r="J171" s="38"/>
      <c r="K171" s="38"/>
      <c r="L171" s="39"/>
      <c r="M171" s="181"/>
      <c r="N171" s="182"/>
      <c r="O171" s="72"/>
      <c r="P171" s="72"/>
      <c r="Q171" s="72"/>
      <c r="R171" s="72"/>
      <c r="S171" s="72"/>
      <c r="T171" s="73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9" t="s">
        <v>132</v>
      </c>
      <c r="AU171" s="19" t="s">
        <v>83</v>
      </c>
    </row>
    <row r="172" s="13" customFormat="1">
      <c r="A172" s="13"/>
      <c r="B172" s="183"/>
      <c r="C172" s="13"/>
      <c r="D172" s="178" t="s">
        <v>133</v>
      </c>
      <c r="E172" s="184" t="s">
        <v>3</v>
      </c>
      <c r="F172" s="185" t="s">
        <v>847</v>
      </c>
      <c r="G172" s="13"/>
      <c r="H172" s="184" t="s">
        <v>3</v>
      </c>
      <c r="I172" s="186"/>
      <c r="J172" s="13"/>
      <c r="K172" s="13"/>
      <c r="L172" s="183"/>
      <c r="M172" s="187"/>
      <c r="N172" s="188"/>
      <c r="O172" s="188"/>
      <c r="P172" s="188"/>
      <c r="Q172" s="188"/>
      <c r="R172" s="188"/>
      <c r="S172" s="188"/>
      <c r="T172" s="18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84" t="s">
        <v>133</v>
      </c>
      <c r="AU172" s="184" t="s">
        <v>83</v>
      </c>
      <c r="AV172" s="13" t="s">
        <v>81</v>
      </c>
      <c r="AW172" s="13" t="s">
        <v>34</v>
      </c>
      <c r="AX172" s="13" t="s">
        <v>73</v>
      </c>
      <c r="AY172" s="184" t="s">
        <v>122</v>
      </c>
    </row>
    <row r="173" s="13" customFormat="1">
      <c r="A173" s="13"/>
      <c r="B173" s="183"/>
      <c r="C173" s="13"/>
      <c r="D173" s="178" t="s">
        <v>133</v>
      </c>
      <c r="E173" s="184" t="s">
        <v>3</v>
      </c>
      <c r="F173" s="185" t="s">
        <v>905</v>
      </c>
      <c r="G173" s="13"/>
      <c r="H173" s="184" t="s">
        <v>3</v>
      </c>
      <c r="I173" s="186"/>
      <c r="J173" s="13"/>
      <c r="K173" s="13"/>
      <c r="L173" s="183"/>
      <c r="M173" s="187"/>
      <c r="N173" s="188"/>
      <c r="O173" s="188"/>
      <c r="P173" s="188"/>
      <c r="Q173" s="188"/>
      <c r="R173" s="188"/>
      <c r="S173" s="188"/>
      <c r="T173" s="18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84" t="s">
        <v>133</v>
      </c>
      <c r="AU173" s="184" t="s">
        <v>83</v>
      </c>
      <c r="AV173" s="13" t="s">
        <v>81</v>
      </c>
      <c r="AW173" s="13" t="s">
        <v>34</v>
      </c>
      <c r="AX173" s="13" t="s">
        <v>73</v>
      </c>
      <c r="AY173" s="184" t="s">
        <v>122</v>
      </c>
    </row>
    <row r="174" s="14" customFormat="1">
      <c r="A174" s="14"/>
      <c r="B174" s="190"/>
      <c r="C174" s="14"/>
      <c r="D174" s="178" t="s">
        <v>133</v>
      </c>
      <c r="E174" s="191" t="s">
        <v>3</v>
      </c>
      <c r="F174" s="192" t="s">
        <v>906</v>
      </c>
      <c r="G174" s="14"/>
      <c r="H174" s="193">
        <v>3.3900000000000001</v>
      </c>
      <c r="I174" s="194"/>
      <c r="J174" s="14"/>
      <c r="K174" s="14"/>
      <c r="L174" s="190"/>
      <c r="M174" s="195"/>
      <c r="N174" s="196"/>
      <c r="O174" s="196"/>
      <c r="P174" s="196"/>
      <c r="Q174" s="196"/>
      <c r="R174" s="196"/>
      <c r="S174" s="196"/>
      <c r="T174" s="197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191" t="s">
        <v>133</v>
      </c>
      <c r="AU174" s="191" t="s">
        <v>83</v>
      </c>
      <c r="AV174" s="14" t="s">
        <v>83</v>
      </c>
      <c r="AW174" s="14" t="s">
        <v>34</v>
      </c>
      <c r="AX174" s="14" t="s">
        <v>73</v>
      </c>
      <c r="AY174" s="191" t="s">
        <v>122</v>
      </c>
    </row>
    <row r="175" s="15" customFormat="1">
      <c r="A175" s="15"/>
      <c r="B175" s="198"/>
      <c r="C175" s="15"/>
      <c r="D175" s="178" t="s">
        <v>133</v>
      </c>
      <c r="E175" s="199" t="s">
        <v>3</v>
      </c>
      <c r="F175" s="200" t="s">
        <v>135</v>
      </c>
      <c r="G175" s="15"/>
      <c r="H175" s="201">
        <v>3.3900000000000001</v>
      </c>
      <c r="I175" s="202"/>
      <c r="J175" s="15"/>
      <c r="K175" s="15"/>
      <c r="L175" s="198"/>
      <c r="M175" s="203"/>
      <c r="N175" s="204"/>
      <c r="O175" s="204"/>
      <c r="P175" s="204"/>
      <c r="Q175" s="204"/>
      <c r="R175" s="204"/>
      <c r="S175" s="204"/>
      <c r="T175" s="20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199" t="s">
        <v>133</v>
      </c>
      <c r="AU175" s="199" t="s">
        <v>83</v>
      </c>
      <c r="AV175" s="15" t="s">
        <v>136</v>
      </c>
      <c r="AW175" s="15" t="s">
        <v>34</v>
      </c>
      <c r="AX175" s="15" t="s">
        <v>81</v>
      </c>
      <c r="AY175" s="199" t="s">
        <v>122</v>
      </c>
    </row>
    <row r="176" s="12" customFormat="1" ht="22.8" customHeight="1">
      <c r="A176" s="12"/>
      <c r="B176" s="151"/>
      <c r="C176" s="12"/>
      <c r="D176" s="152" t="s">
        <v>72</v>
      </c>
      <c r="E176" s="162" t="s">
        <v>121</v>
      </c>
      <c r="F176" s="162" t="s">
        <v>403</v>
      </c>
      <c r="G176" s="12"/>
      <c r="H176" s="12"/>
      <c r="I176" s="154"/>
      <c r="J176" s="163">
        <f>BK176</f>
        <v>0</v>
      </c>
      <c r="K176" s="12"/>
      <c r="L176" s="151"/>
      <c r="M176" s="156"/>
      <c r="N176" s="157"/>
      <c r="O176" s="157"/>
      <c r="P176" s="158">
        <f>SUM(P177:P204)</f>
        <v>0</v>
      </c>
      <c r="Q176" s="157"/>
      <c r="R176" s="158">
        <f>SUM(R177:R204)</f>
        <v>0</v>
      </c>
      <c r="S176" s="157"/>
      <c r="T176" s="159">
        <f>SUM(T177:T204)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52" t="s">
        <v>81</v>
      </c>
      <c r="AT176" s="160" t="s">
        <v>72</v>
      </c>
      <c r="AU176" s="160" t="s">
        <v>81</v>
      </c>
      <c r="AY176" s="152" t="s">
        <v>122</v>
      </c>
      <c r="BK176" s="161">
        <f>SUM(BK177:BK204)</f>
        <v>0</v>
      </c>
    </row>
    <row r="177" s="2" customFormat="1" ht="14.4" customHeight="1">
      <c r="A177" s="38"/>
      <c r="B177" s="164"/>
      <c r="C177" s="165" t="s">
        <v>9</v>
      </c>
      <c r="D177" s="165" t="s">
        <v>125</v>
      </c>
      <c r="E177" s="166" t="s">
        <v>405</v>
      </c>
      <c r="F177" s="167" t="s">
        <v>406</v>
      </c>
      <c r="G177" s="168" t="s">
        <v>221</v>
      </c>
      <c r="H177" s="169">
        <v>4.5</v>
      </c>
      <c r="I177" s="170"/>
      <c r="J177" s="171">
        <f>ROUND(I177*H177,2)</f>
        <v>0</v>
      </c>
      <c r="K177" s="167" t="s">
        <v>129</v>
      </c>
      <c r="L177" s="39"/>
      <c r="M177" s="172" t="s">
        <v>3</v>
      </c>
      <c r="N177" s="173" t="s">
        <v>44</v>
      </c>
      <c r="O177" s="72"/>
      <c r="P177" s="174">
        <f>O177*H177</f>
        <v>0</v>
      </c>
      <c r="Q177" s="174">
        <v>0</v>
      </c>
      <c r="R177" s="174">
        <f>Q177*H177</f>
        <v>0</v>
      </c>
      <c r="S177" s="174">
        <v>0</v>
      </c>
      <c r="T177" s="175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176" t="s">
        <v>136</v>
      </c>
      <c r="AT177" s="176" t="s">
        <v>125</v>
      </c>
      <c r="AU177" s="176" t="s">
        <v>83</v>
      </c>
      <c r="AY177" s="19" t="s">
        <v>122</v>
      </c>
      <c r="BE177" s="177">
        <f>IF(N177="základní",J177,0)</f>
        <v>0</v>
      </c>
      <c r="BF177" s="177">
        <f>IF(N177="snížená",J177,0)</f>
        <v>0</v>
      </c>
      <c r="BG177" s="177">
        <f>IF(N177="zákl. přenesená",J177,0)</f>
        <v>0</v>
      </c>
      <c r="BH177" s="177">
        <f>IF(N177="sníž. přenesená",J177,0)</f>
        <v>0</v>
      </c>
      <c r="BI177" s="177">
        <f>IF(N177="nulová",J177,0)</f>
        <v>0</v>
      </c>
      <c r="BJ177" s="19" t="s">
        <v>81</v>
      </c>
      <c r="BK177" s="177">
        <f>ROUND(I177*H177,2)</f>
        <v>0</v>
      </c>
      <c r="BL177" s="19" t="s">
        <v>136</v>
      </c>
      <c r="BM177" s="176" t="s">
        <v>907</v>
      </c>
    </row>
    <row r="178" s="2" customFormat="1">
      <c r="A178" s="38"/>
      <c r="B178" s="39"/>
      <c r="C178" s="38"/>
      <c r="D178" s="178" t="s">
        <v>132</v>
      </c>
      <c r="E178" s="38"/>
      <c r="F178" s="179" t="s">
        <v>408</v>
      </c>
      <c r="G178" s="38"/>
      <c r="H178" s="38"/>
      <c r="I178" s="180"/>
      <c r="J178" s="38"/>
      <c r="K178" s="38"/>
      <c r="L178" s="39"/>
      <c r="M178" s="181"/>
      <c r="N178" s="182"/>
      <c r="O178" s="72"/>
      <c r="P178" s="72"/>
      <c r="Q178" s="72"/>
      <c r="R178" s="72"/>
      <c r="S178" s="72"/>
      <c r="T178" s="73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9" t="s">
        <v>132</v>
      </c>
      <c r="AU178" s="19" t="s">
        <v>83</v>
      </c>
    </row>
    <row r="179" s="13" customFormat="1">
      <c r="A179" s="13"/>
      <c r="B179" s="183"/>
      <c r="C179" s="13"/>
      <c r="D179" s="178" t="s">
        <v>133</v>
      </c>
      <c r="E179" s="184" t="s">
        <v>3</v>
      </c>
      <c r="F179" s="185" t="s">
        <v>847</v>
      </c>
      <c r="G179" s="13"/>
      <c r="H179" s="184" t="s">
        <v>3</v>
      </c>
      <c r="I179" s="186"/>
      <c r="J179" s="13"/>
      <c r="K179" s="13"/>
      <c r="L179" s="183"/>
      <c r="M179" s="187"/>
      <c r="N179" s="188"/>
      <c r="O179" s="188"/>
      <c r="P179" s="188"/>
      <c r="Q179" s="188"/>
      <c r="R179" s="188"/>
      <c r="S179" s="188"/>
      <c r="T179" s="18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84" t="s">
        <v>133</v>
      </c>
      <c r="AU179" s="184" t="s">
        <v>83</v>
      </c>
      <c r="AV179" s="13" t="s">
        <v>81</v>
      </c>
      <c r="AW179" s="13" t="s">
        <v>34</v>
      </c>
      <c r="AX179" s="13" t="s">
        <v>73</v>
      </c>
      <c r="AY179" s="184" t="s">
        <v>122</v>
      </c>
    </row>
    <row r="180" s="13" customFormat="1">
      <c r="A180" s="13"/>
      <c r="B180" s="183"/>
      <c r="C180" s="13"/>
      <c r="D180" s="178" t="s">
        <v>133</v>
      </c>
      <c r="E180" s="184" t="s">
        <v>3</v>
      </c>
      <c r="F180" s="185" t="s">
        <v>908</v>
      </c>
      <c r="G180" s="13"/>
      <c r="H180" s="184" t="s">
        <v>3</v>
      </c>
      <c r="I180" s="186"/>
      <c r="J180" s="13"/>
      <c r="K180" s="13"/>
      <c r="L180" s="183"/>
      <c r="M180" s="187"/>
      <c r="N180" s="188"/>
      <c r="O180" s="188"/>
      <c r="P180" s="188"/>
      <c r="Q180" s="188"/>
      <c r="R180" s="188"/>
      <c r="S180" s="188"/>
      <c r="T180" s="18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84" t="s">
        <v>133</v>
      </c>
      <c r="AU180" s="184" t="s">
        <v>83</v>
      </c>
      <c r="AV180" s="13" t="s">
        <v>81</v>
      </c>
      <c r="AW180" s="13" t="s">
        <v>34</v>
      </c>
      <c r="AX180" s="13" t="s">
        <v>73</v>
      </c>
      <c r="AY180" s="184" t="s">
        <v>122</v>
      </c>
    </row>
    <row r="181" s="14" customFormat="1">
      <c r="A181" s="14"/>
      <c r="B181" s="190"/>
      <c r="C181" s="14"/>
      <c r="D181" s="178" t="s">
        <v>133</v>
      </c>
      <c r="E181" s="191" t="s">
        <v>3</v>
      </c>
      <c r="F181" s="192" t="s">
        <v>849</v>
      </c>
      <c r="G181" s="14"/>
      <c r="H181" s="193">
        <v>4.5</v>
      </c>
      <c r="I181" s="194"/>
      <c r="J181" s="14"/>
      <c r="K181" s="14"/>
      <c r="L181" s="190"/>
      <c r="M181" s="195"/>
      <c r="N181" s="196"/>
      <c r="O181" s="196"/>
      <c r="P181" s="196"/>
      <c r="Q181" s="196"/>
      <c r="R181" s="196"/>
      <c r="S181" s="196"/>
      <c r="T181" s="197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191" t="s">
        <v>133</v>
      </c>
      <c r="AU181" s="191" t="s">
        <v>83</v>
      </c>
      <c r="AV181" s="14" t="s">
        <v>83</v>
      </c>
      <c r="AW181" s="14" t="s">
        <v>34</v>
      </c>
      <c r="AX181" s="14" t="s">
        <v>73</v>
      </c>
      <c r="AY181" s="191" t="s">
        <v>122</v>
      </c>
    </row>
    <row r="182" s="15" customFormat="1">
      <c r="A182" s="15"/>
      <c r="B182" s="198"/>
      <c r="C182" s="15"/>
      <c r="D182" s="178" t="s">
        <v>133</v>
      </c>
      <c r="E182" s="199" t="s">
        <v>3</v>
      </c>
      <c r="F182" s="200" t="s">
        <v>135</v>
      </c>
      <c r="G182" s="15"/>
      <c r="H182" s="201">
        <v>4.5</v>
      </c>
      <c r="I182" s="202"/>
      <c r="J182" s="15"/>
      <c r="K182" s="15"/>
      <c r="L182" s="198"/>
      <c r="M182" s="203"/>
      <c r="N182" s="204"/>
      <c r="O182" s="204"/>
      <c r="P182" s="204"/>
      <c r="Q182" s="204"/>
      <c r="R182" s="204"/>
      <c r="S182" s="204"/>
      <c r="T182" s="20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199" t="s">
        <v>133</v>
      </c>
      <c r="AU182" s="199" t="s">
        <v>83</v>
      </c>
      <c r="AV182" s="15" t="s">
        <v>136</v>
      </c>
      <c r="AW182" s="15" t="s">
        <v>34</v>
      </c>
      <c r="AX182" s="15" t="s">
        <v>81</v>
      </c>
      <c r="AY182" s="199" t="s">
        <v>122</v>
      </c>
    </row>
    <row r="183" s="2" customFormat="1" ht="14.4" customHeight="1">
      <c r="A183" s="38"/>
      <c r="B183" s="164"/>
      <c r="C183" s="165" t="s">
        <v>310</v>
      </c>
      <c r="D183" s="165" t="s">
        <v>125</v>
      </c>
      <c r="E183" s="166" t="s">
        <v>909</v>
      </c>
      <c r="F183" s="167" t="s">
        <v>910</v>
      </c>
      <c r="G183" s="168" t="s">
        <v>221</v>
      </c>
      <c r="H183" s="169">
        <v>4.5</v>
      </c>
      <c r="I183" s="170"/>
      <c r="J183" s="171">
        <f>ROUND(I183*H183,2)</f>
        <v>0</v>
      </c>
      <c r="K183" s="167" t="s">
        <v>129</v>
      </c>
      <c r="L183" s="39"/>
      <c r="M183" s="172" t="s">
        <v>3</v>
      </c>
      <c r="N183" s="173" t="s">
        <v>44</v>
      </c>
      <c r="O183" s="72"/>
      <c r="P183" s="174">
        <f>O183*H183</f>
        <v>0</v>
      </c>
      <c r="Q183" s="174">
        <v>0</v>
      </c>
      <c r="R183" s="174">
        <f>Q183*H183</f>
        <v>0</v>
      </c>
      <c r="S183" s="174">
        <v>0</v>
      </c>
      <c r="T183" s="175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176" t="s">
        <v>136</v>
      </c>
      <c r="AT183" s="176" t="s">
        <v>125</v>
      </c>
      <c r="AU183" s="176" t="s">
        <v>83</v>
      </c>
      <c r="AY183" s="19" t="s">
        <v>122</v>
      </c>
      <c r="BE183" s="177">
        <f>IF(N183="základní",J183,0)</f>
        <v>0</v>
      </c>
      <c r="BF183" s="177">
        <f>IF(N183="snížená",J183,0)</f>
        <v>0</v>
      </c>
      <c r="BG183" s="177">
        <f>IF(N183="zákl. přenesená",J183,0)</f>
        <v>0</v>
      </c>
      <c r="BH183" s="177">
        <f>IF(N183="sníž. přenesená",J183,0)</f>
        <v>0</v>
      </c>
      <c r="BI183" s="177">
        <f>IF(N183="nulová",J183,0)</f>
        <v>0</v>
      </c>
      <c r="BJ183" s="19" t="s">
        <v>81</v>
      </c>
      <c r="BK183" s="177">
        <f>ROUND(I183*H183,2)</f>
        <v>0</v>
      </c>
      <c r="BL183" s="19" t="s">
        <v>136</v>
      </c>
      <c r="BM183" s="176" t="s">
        <v>911</v>
      </c>
    </row>
    <row r="184" s="2" customFormat="1">
      <c r="A184" s="38"/>
      <c r="B184" s="39"/>
      <c r="C184" s="38"/>
      <c r="D184" s="178" t="s">
        <v>132</v>
      </c>
      <c r="E184" s="38"/>
      <c r="F184" s="179" t="s">
        <v>912</v>
      </c>
      <c r="G184" s="38"/>
      <c r="H184" s="38"/>
      <c r="I184" s="180"/>
      <c r="J184" s="38"/>
      <c r="K184" s="38"/>
      <c r="L184" s="39"/>
      <c r="M184" s="181"/>
      <c r="N184" s="182"/>
      <c r="O184" s="72"/>
      <c r="P184" s="72"/>
      <c r="Q184" s="72"/>
      <c r="R184" s="72"/>
      <c r="S184" s="72"/>
      <c r="T184" s="73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9" t="s">
        <v>132</v>
      </c>
      <c r="AU184" s="19" t="s">
        <v>83</v>
      </c>
    </row>
    <row r="185" s="13" customFormat="1">
      <c r="A185" s="13"/>
      <c r="B185" s="183"/>
      <c r="C185" s="13"/>
      <c r="D185" s="178" t="s">
        <v>133</v>
      </c>
      <c r="E185" s="184" t="s">
        <v>3</v>
      </c>
      <c r="F185" s="185" t="s">
        <v>847</v>
      </c>
      <c r="G185" s="13"/>
      <c r="H185" s="184" t="s">
        <v>3</v>
      </c>
      <c r="I185" s="186"/>
      <c r="J185" s="13"/>
      <c r="K185" s="13"/>
      <c r="L185" s="183"/>
      <c r="M185" s="187"/>
      <c r="N185" s="188"/>
      <c r="O185" s="188"/>
      <c r="P185" s="188"/>
      <c r="Q185" s="188"/>
      <c r="R185" s="188"/>
      <c r="S185" s="188"/>
      <c r="T185" s="18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84" t="s">
        <v>133</v>
      </c>
      <c r="AU185" s="184" t="s">
        <v>83</v>
      </c>
      <c r="AV185" s="13" t="s">
        <v>81</v>
      </c>
      <c r="AW185" s="13" t="s">
        <v>34</v>
      </c>
      <c r="AX185" s="13" t="s">
        <v>73</v>
      </c>
      <c r="AY185" s="184" t="s">
        <v>122</v>
      </c>
    </row>
    <row r="186" s="13" customFormat="1">
      <c r="A186" s="13"/>
      <c r="B186" s="183"/>
      <c r="C186" s="13"/>
      <c r="D186" s="178" t="s">
        <v>133</v>
      </c>
      <c r="E186" s="184" t="s">
        <v>3</v>
      </c>
      <c r="F186" s="185" t="s">
        <v>908</v>
      </c>
      <c r="G186" s="13"/>
      <c r="H186" s="184" t="s">
        <v>3</v>
      </c>
      <c r="I186" s="186"/>
      <c r="J186" s="13"/>
      <c r="K186" s="13"/>
      <c r="L186" s="183"/>
      <c r="M186" s="187"/>
      <c r="N186" s="188"/>
      <c r="O186" s="188"/>
      <c r="P186" s="188"/>
      <c r="Q186" s="188"/>
      <c r="R186" s="188"/>
      <c r="S186" s="188"/>
      <c r="T186" s="18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84" t="s">
        <v>133</v>
      </c>
      <c r="AU186" s="184" t="s">
        <v>83</v>
      </c>
      <c r="AV186" s="13" t="s">
        <v>81</v>
      </c>
      <c r="AW186" s="13" t="s">
        <v>34</v>
      </c>
      <c r="AX186" s="13" t="s">
        <v>73</v>
      </c>
      <c r="AY186" s="184" t="s">
        <v>122</v>
      </c>
    </row>
    <row r="187" s="14" customFormat="1">
      <c r="A187" s="14"/>
      <c r="B187" s="190"/>
      <c r="C187" s="14"/>
      <c r="D187" s="178" t="s">
        <v>133</v>
      </c>
      <c r="E187" s="191" t="s">
        <v>3</v>
      </c>
      <c r="F187" s="192" t="s">
        <v>849</v>
      </c>
      <c r="G187" s="14"/>
      <c r="H187" s="193">
        <v>4.5</v>
      </c>
      <c r="I187" s="194"/>
      <c r="J187" s="14"/>
      <c r="K187" s="14"/>
      <c r="L187" s="190"/>
      <c r="M187" s="195"/>
      <c r="N187" s="196"/>
      <c r="O187" s="196"/>
      <c r="P187" s="196"/>
      <c r="Q187" s="196"/>
      <c r="R187" s="196"/>
      <c r="S187" s="196"/>
      <c r="T187" s="197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191" t="s">
        <v>133</v>
      </c>
      <c r="AU187" s="191" t="s">
        <v>83</v>
      </c>
      <c r="AV187" s="14" t="s">
        <v>83</v>
      </c>
      <c r="AW187" s="14" t="s">
        <v>34</v>
      </c>
      <c r="AX187" s="14" t="s">
        <v>73</v>
      </c>
      <c r="AY187" s="191" t="s">
        <v>122</v>
      </c>
    </row>
    <row r="188" s="15" customFormat="1">
      <c r="A188" s="15"/>
      <c r="B188" s="198"/>
      <c r="C188" s="15"/>
      <c r="D188" s="178" t="s">
        <v>133</v>
      </c>
      <c r="E188" s="199" t="s">
        <v>3</v>
      </c>
      <c r="F188" s="200" t="s">
        <v>135</v>
      </c>
      <c r="G188" s="15"/>
      <c r="H188" s="201">
        <v>4.5</v>
      </c>
      <c r="I188" s="202"/>
      <c r="J188" s="15"/>
      <c r="K188" s="15"/>
      <c r="L188" s="198"/>
      <c r="M188" s="203"/>
      <c r="N188" s="204"/>
      <c r="O188" s="204"/>
      <c r="P188" s="204"/>
      <c r="Q188" s="204"/>
      <c r="R188" s="204"/>
      <c r="S188" s="204"/>
      <c r="T188" s="20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199" t="s">
        <v>133</v>
      </c>
      <c r="AU188" s="199" t="s">
        <v>83</v>
      </c>
      <c r="AV188" s="15" t="s">
        <v>136</v>
      </c>
      <c r="AW188" s="15" t="s">
        <v>34</v>
      </c>
      <c r="AX188" s="15" t="s">
        <v>81</v>
      </c>
      <c r="AY188" s="199" t="s">
        <v>122</v>
      </c>
    </row>
    <row r="189" s="2" customFormat="1" ht="14.4" customHeight="1">
      <c r="A189" s="38"/>
      <c r="B189" s="164"/>
      <c r="C189" s="165" t="s">
        <v>315</v>
      </c>
      <c r="D189" s="165" t="s">
        <v>125</v>
      </c>
      <c r="E189" s="166" t="s">
        <v>913</v>
      </c>
      <c r="F189" s="167" t="s">
        <v>914</v>
      </c>
      <c r="G189" s="168" t="s">
        <v>221</v>
      </c>
      <c r="H189" s="169">
        <v>4.5</v>
      </c>
      <c r="I189" s="170"/>
      <c r="J189" s="171">
        <f>ROUND(I189*H189,2)</f>
        <v>0</v>
      </c>
      <c r="K189" s="167" t="s">
        <v>129</v>
      </c>
      <c r="L189" s="39"/>
      <c r="M189" s="172" t="s">
        <v>3</v>
      </c>
      <c r="N189" s="173" t="s">
        <v>44</v>
      </c>
      <c r="O189" s="72"/>
      <c r="P189" s="174">
        <f>O189*H189</f>
        <v>0</v>
      </c>
      <c r="Q189" s="174">
        <v>0</v>
      </c>
      <c r="R189" s="174">
        <f>Q189*H189</f>
        <v>0</v>
      </c>
      <c r="S189" s="174">
        <v>0</v>
      </c>
      <c r="T189" s="175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176" t="s">
        <v>136</v>
      </c>
      <c r="AT189" s="176" t="s">
        <v>125</v>
      </c>
      <c r="AU189" s="176" t="s">
        <v>83</v>
      </c>
      <c r="AY189" s="19" t="s">
        <v>122</v>
      </c>
      <c r="BE189" s="177">
        <f>IF(N189="základní",J189,0)</f>
        <v>0</v>
      </c>
      <c r="BF189" s="177">
        <f>IF(N189="snížená",J189,0)</f>
        <v>0</v>
      </c>
      <c r="BG189" s="177">
        <f>IF(N189="zákl. přenesená",J189,0)</f>
        <v>0</v>
      </c>
      <c r="BH189" s="177">
        <f>IF(N189="sníž. přenesená",J189,0)</f>
        <v>0</v>
      </c>
      <c r="BI189" s="177">
        <f>IF(N189="nulová",J189,0)</f>
        <v>0</v>
      </c>
      <c r="BJ189" s="19" t="s">
        <v>81</v>
      </c>
      <c r="BK189" s="177">
        <f>ROUND(I189*H189,2)</f>
        <v>0</v>
      </c>
      <c r="BL189" s="19" t="s">
        <v>136</v>
      </c>
      <c r="BM189" s="176" t="s">
        <v>915</v>
      </c>
    </row>
    <row r="190" s="2" customFormat="1">
      <c r="A190" s="38"/>
      <c r="B190" s="39"/>
      <c r="C190" s="38"/>
      <c r="D190" s="178" t="s">
        <v>132</v>
      </c>
      <c r="E190" s="38"/>
      <c r="F190" s="179" t="s">
        <v>916</v>
      </c>
      <c r="G190" s="38"/>
      <c r="H190" s="38"/>
      <c r="I190" s="180"/>
      <c r="J190" s="38"/>
      <c r="K190" s="38"/>
      <c r="L190" s="39"/>
      <c r="M190" s="181"/>
      <c r="N190" s="182"/>
      <c r="O190" s="72"/>
      <c r="P190" s="72"/>
      <c r="Q190" s="72"/>
      <c r="R190" s="72"/>
      <c r="S190" s="72"/>
      <c r="T190" s="73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9" t="s">
        <v>132</v>
      </c>
      <c r="AU190" s="19" t="s">
        <v>83</v>
      </c>
    </row>
    <row r="191" s="2" customFormat="1" ht="14.4" customHeight="1">
      <c r="A191" s="38"/>
      <c r="B191" s="164"/>
      <c r="C191" s="165" t="s">
        <v>329</v>
      </c>
      <c r="D191" s="165" t="s">
        <v>125</v>
      </c>
      <c r="E191" s="166" t="s">
        <v>917</v>
      </c>
      <c r="F191" s="167" t="s">
        <v>918</v>
      </c>
      <c r="G191" s="168" t="s">
        <v>221</v>
      </c>
      <c r="H191" s="169">
        <v>4.5</v>
      </c>
      <c r="I191" s="170"/>
      <c r="J191" s="171">
        <f>ROUND(I191*H191,2)</f>
        <v>0</v>
      </c>
      <c r="K191" s="167" t="s">
        <v>129</v>
      </c>
      <c r="L191" s="39"/>
      <c r="M191" s="172" t="s">
        <v>3</v>
      </c>
      <c r="N191" s="173" t="s">
        <v>44</v>
      </c>
      <c r="O191" s="72"/>
      <c r="P191" s="174">
        <f>O191*H191</f>
        <v>0</v>
      </c>
      <c r="Q191" s="174">
        <v>0</v>
      </c>
      <c r="R191" s="174">
        <f>Q191*H191</f>
        <v>0</v>
      </c>
      <c r="S191" s="174">
        <v>0</v>
      </c>
      <c r="T191" s="175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176" t="s">
        <v>136</v>
      </c>
      <c r="AT191" s="176" t="s">
        <v>125</v>
      </c>
      <c r="AU191" s="176" t="s">
        <v>83</v>
      </c>
      <c r="AY191" s="19" t="s">
        <v>122</v>
      </c>
      <c r="BE191" s="177">
        <f>IF(N191="základní",J191,0)</f>
        <v>0</v>
      </c>
      <c r="BF191" s="177">
        <f>IF(N191="snížená",J191,0)</f>
        <v>0</v>
      </c>
      <c r="BG191" s="177">
        <f>IF(N191="zákl. přenesená",J191,0)</f>
        <v>0</v>
      </c>
      <c r="BH191" s="177">
        <f>IF(N191="sníž. přenesená",J191,0)</f>
        <v>0</v>
      </c>
      <c r="BI191" s="177">
        <f>IF(N191="nulová",J191,0)</f>
        <v>0</v>
      </c>
      <c r="BJ191" s="19" t="s">
        <v>81</v>
      </c>
      <c r="BK191" s="177">
        <f>ROUND(I191*H191,2)</f>
        <v>0</v>
      </c>
      <c r="BL191" s="19" t="s">
        <v>136</v>
      </c>
      <c r="BM191" s="176" t="s">
        <v>919</v>
      </c>
    </row>
    <row r="192" s="2" customFormat="1">
      <c r="A192" s="38"/>
      <c r="B192" s="39"/>
      <c r="C192" s="38"/>
      <c r="D192" s="178" t="s">
        <v>132</v>
      </c>
      <c r="E192" s="38"/>
      <c r="F192" s="179" t="s">
        <v>920</v>
      </c>
      <c r="G192" s="38"/>
      <c r="H192" s="38"/>
      <c r="I192" s="180"/>
      <c r="J192" s="38"/>
      <c r="K192" s="38"/>
      <c r="L192" s="39"/>
      <c r="M192" s="181"/>
      <c r="N192" s="182"/>
      <c r="O192" s="72"/>
      <c r="P192" s="72"/>
      <c r="Q192" s="72"/>
      <c r="R192" s="72"/>
      <c r="S192" s="72"/>
      <c r="T192" s="73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9" t="s">
        <v>132</v>
      </c>
      <c r="AU192" s="19" t="s">
        <v>83</v>
      </c>
    </row>
    <row r="193" s="2" customFormat="1" ht="14.4" customHeight="1">
      <c r="A193" s="38"/>
      <c r="B193" s="164"/>
      <c r="C193" s="165" t="s">
        <v>334</v>
      </c>
      <c r="D193" s="165" t="s">
        <v>125</v>
      </c>
      <c r="E193" s="166" t="s">
        <v>921</v>
      </c>
      <c r="F193" s="167" t="s">
        <v>922</v>
      </c>
      <c r="G193" s="168" t="s">
        <v>221</v>
      </c>
      <c r="H193" s="169">
        <v>4.5</v>
      </c>
      <c r="I193" s="170"/>
      <c r="J193" s="171">
        <f>ROUND(I193*H193,2)</f>
        <v>0</v>
      </c>
      <c r="K193" s="167" t="s">
        <v>129</v>
      </c>
      <c r="L193" s="39"/>
      <c r="M193" s="172" t="s">
        <v>3</v>
      </c>
      <c r="N193" s="173" t="s">
        <v>44</v>
      </c>
      <c r="O193" s="72"/>
      <c r="P193" s="174">
        <f>O193*H193</f>
        <v>0</v>
      </c>
      <c r="Q193" s="174">
        <v>0</v>
      </c>
      <c r="R193" s="174">
        <f>Q193*H193</f>
        <v>0</v>
      </c>
      <c r="S193" s="174">
        <v>0</v>
      </c>
      <c r="T193" s="175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176" t="s">
        <v>136</v>
      </c>
      <c r="AT193" s="176" t="s">
        <v>125</v>
      </c>
      <c r="AU193" s="176" t="s">
        <v>83</v>
      </c>
      <c r="AY193" s="19" t="s">
        <v>122</v>
      </c>
      <c r="BE193" s="177">
        <f>IF(N193="základní",J193,0)</f>
        <v>0</v>
      </c>
      <c r="BF193" s="177">
        <f>IF(N193="snížená",J193,0)</f>
        <v>0</v>
      </c>
      <c r="BG193" s="177">
        <f>IF(N193="zákl. přenesená",J193,0)</f>
        <v>0</v>
      </c>
      <c r="BH193" s="177">
        <f>IF(N193="sníž. přenesená",J193,0)</f>
        <v>0</v>
      </c>
      <c r="BI193" s="177">
        <f>IF(N193="nulová",J193,0)</f>
        <v>0</v>
      </c>
      <c r="BJ193" s="19" t="s">
        <v>81</v>
      </c>
      <c r="BK193" s="177">
        <f>ROUND(I193*H193,2)</f>
        <v>0</v>
      </c>
      <c r="BL193" s="19" t="s">
        <v>136</v>
      </c>
      <c r="BM193" s="176" t="s">
        <v>923</v>
      </c>
    </row>
    <row r="194" s="2" customFormat="1">
      <c r="A194" s="38"/>
      <c r="B194" s="39"/>
      <c r="C194" s="38"/>
      <c r="D194" s="178" t="s">
        <v>132</v>
      </c>
      <c r="E194" s="38"/>
      <c r="F194" s="179" t="s">
        <v>924</v>
      </c>
      <c r="G194" s="38"/>
      <c r="H194" s="38"/>
      <c r="I194" s="180"/>
      <c r="J194" s="38"/>
      <c r="K194" s="38"/>
      <c r="L194" s="39"/>
      <c r="M194" s="181"/>
      <c r="N194" s="182"/>
      <c r="O194" s="72"/>
      <c r="P194" s="72"/>
      <c r="Q194" s="72"/>
      <c r="R194" s="72"/>
      <c r="S194" s="72"/>
      <c r="T194" s="73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9" t="s">
        <v>132</v>
      </c>
      <c r="AU194" s="19" t="s">
        <v>83</v>
      </c>
    </row>
    <row r="195" s="13" customFormat="1">
      <c r="A195" s="13"/>
      <c r="B195" s="183"/>
      <c r="C195" s="13"/>
      <c r="D195" s="178" t="s">
        <v>133</v>
      </c>
      <c r="E195" s="184" t="s">
        <v>3</v>
      </c>
      <c r="F195" s="185" t="s">
        <v>847</v>
      </c>
      <c r="G195" s="13"/>
      <c r="H195" s="184" t="s">
        <v>3</v>
      </c>
      <c r="I195" s="186"/>
      <c r="J195" s="13"/>
      <c r="K195" s="13"/>
      <c r="L195" s="183"/>
      <c r="M195" s="187"/>
      <c r="N195" s="188"/>
      <c r="O195" s="188"/>
      <c r="P195" s="188"/>
      <c r="Q195" s="188"/>
      <c r="R195" s="188"/>
      <c r="S195" s="188"/>
      <c r="T195" s="18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84" t="s">
        <v>133</v>
      </c>
      <c r="AU195" s="184" t="s">
        <v>83</v>
      </c>
      <c r="AV195" s="13" t="s">
        <v>81</v>
      </c>
      <c r="AW195" s="13" t="s">
        <v>34</v>
      </c>
      <c r="AX195" s="13" t="s">
        <v>73</v>
      </c>
      <c r="AY195" s="184" t="s">
        <v>122</v>
      </c>
    </row>
    <row r="196" s="13" customFormat="1">
      <c r="A196" s="13"/>
      <c r="B196" s="183"/>
      <c r="C196" s="13"/>
      <c r="D196" s="178" t="s">
        <v>133</v>
      </c>
      <c r="E196" s="184" t="s">
        <v>3</v>
      </c>
      <c r="F196" s="185" t="s">
        <v>908</v>
      </c>
      <c r="G196" s="13"/>
      <c r="H196" s="184" t="s">
        <v>3</v>
      </c>
      <c r="I196" s="186"/>
      <c r="J196" s="13"/>
      <c r="K196" s="13"/>
      <c r="L196" s="183"/>
      <c r="M196" s="187"/>
      <c r="N196" s="188"/>
      <c r="O196" s="188"/>
      <c r="P196" s="188"/>
      <c r="Q196" s="188"/>
      <c r="R196" s="188"/>
      <c r="S196" s="188"/>
      <c r="T196" s="18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84" t="s">
        <v>133</v>
      </c>
      <c r="AU196" s="184" t="s">
        <v>83</v>
      </c>
      <c r="AV196" s="13" t="s">
        <v>81</v>
      </c>
      <c r="AW196" s="13" t="s">
        <v>34</v>
      </c>
      <c r="AX196" s="13" t="s">
        <v>73</v>
      </c>
      <c r="AY196" s="184" t="s">
        <v>122</v>
      </c>
    </row>
    <row r="197" s="14" customFormat="1">
      <c r="A197" s="14"/>
      <c r="B197" s="190"/>
      <c r="C197" s="14"/>
      <c r="D197" s="178" t="s">
        <v>133</v>
      </c>
      <c r="E197" s="191" t="s">
        <v>3</v>
      </c>
      <c r="F197" s="192" t="s">
        <v>849</v>
      </c>
      <c r="G197" s="14"/>
      <c r="H197" s="193">
        <v>4.5</v>
      </c>
      <c r="I197" s="194"/>
      <c r="J197" s="14"/>
      <c r="K197" s="14"/>
      <c r="L197" s="190"/>
      <c r="M197" s="195"/>
      <c r="N197" s="196"/>
      <c r="O197" s="196"/>
      <c r="P197" s="196"/>
      <c r="Q197" s="196"/>
      <c r="R197" s="196"/>
      <c r="S197" s="196"/>
      <c r="T197" s="197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191" t="s">
        <v>133</v>
      </c>
      <c r="AU197" s="191" t="s">
        <v>83</v>
      </c>
      <c r="AV197" s="14" t="s">
        <v>83</v>
      </c>
      <c r="AW197" s="14" t="s">
        <v>34</v>
      </c>
      <c r="AX197" s="14" t="s">
        <v>73</v>
      </c>
      <c r="AY197" s="191" t="s">
        <v>122</v>
      </c>
    </row>
    <row r="198" s="15" customFormat="1">
      <c r="A198" s="15"/>
      <c r="B198" s="198"/>
      <c r="C198" s="15"/>
      <c r="D198" s="178" t="s">
        <v>133</v>
      </c>
      <c r="E198" s="199" t="s">
        <v>3</v>
      </c>
      <c r="F198" s="200" t="s">
        <v>135</v>
      </c>
      <c r="G198" s="15"/>
      <c r="H198" s="201">
        <v>4.5</v>
      </c>
      <c r="I198" s="202"/>
      <c r="J198" s="15"/>
      <c r="K198" s="15"/>
      <c r="L198" s="198"/>
      <c r="M198" s="203"/>
      <c r="N198" s="204"/>
      <c r="O198" s="204"/>
      <c r="P198" s="204"/>
      <c r="Q198" s="204"/>
      <c r="R198" s="204"/>
      <c r="S198" s="204"/>
      <c r="T198" s="20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199" t="s">
        <v>133</v>
      </c>
      <c r="AU198" s="199" t="s">
        <v>83</v>
      </c>
      <c r="AV198" s="15" t="s">
        <v>136</v>
      </c>
      <c r="AW198" s="15" t="s">
        <v>34</v>
      </c>
      <c r="AX198" s="15" t="s">
        <v>81</v>
      </c>
      <c r="AY198" s="199" t="s">
        <v>122</v>
      </c>
    </row>
    <row r="199" s="2" customFormat="1" ht="14.4" customHeight="1">
      <c r="A199" s="38"/>
      <c r="B199" s="164"/>
      <c r="C199" s="165" t="s">
        <v>340</v>
      </c>
      <c r="D199" s="165" t="s">
        <v>125</v>
      </c>
      <c r="E199" s="166" t="s">
        <v>925</v>
      </c>
      <c r="F199" s="167" t="s">
        <v>926</v>
      </c>
      <c r="G199" s="168" t="s">
        <v>221</v>
      </c>
      <c r="H199" s="169">
        <v>4.5</v>
      </c>
      <c r="I199" s="170"/>
      <c r="J199" s="171">
        <f>ROUND(I199*H199,2)</f>
        <v>0</v>
      </c>
      <c r="K199" s="167" t="s">
        <v>129</v>
      </c>
      <c r="L199" s="39"/>
      <c r="M199" s="172" t="s">
        <v>3</v>
      </c>
      <c r="N199" s="173" t="s">
        <v>44</v>
      </c>
      <c r="O199" s="72"/>
      <c r="P199" s="174">
        <f>O199*H199</f>
        <v>0</v>
      </c>
      <c r="Q199" s="174">
        <v>0</v>
      </c>
      <c r="R199" s="174">
        <f>Q199*H199</f>
        <v>0</v>
      </c>
      <c r="S199" s="174">
        <v>0</v>
      </c>
      <c r="T199" s="175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176" t="s">
        <v>136</v>
      </c>
      <c r="AT199" s="176" t="s">
        <v>125</v>
      </c>
      <c r="AU199" s="176" t="s">
        <v>83</v>
      </c>
      <c r="AY199" s="19" t="s">
        <v>122</v>
      </c>
      <c r="BE199" s="177">
        <f>IF(N199="základní",J199,0)</f>
        <v>0</v>
      </c>
      <c r="BF199" s="177">
        <f>IF(N199="snížená",J199,0)</f>
        <v>0</v>
      </c>
      <c r="BG199" s="177">
        <f>IF(N199="zákl. přenesená",J199,0)</f>
        <v>0</v>
      </c>
      <c r="BH199" s="177">
        <f>IF(N199="sníž. přenesená",J199,0)</f>
        <v>0</v>
      </c>
      <c r="BI199" s="177">
        <f>IF(N199="nulová",J199,0)</f>
        <v>0</v>
      </c>
      <c r="BJ199" s="19" t="s">
        <v>81</v>
      </c>
      <c r="BK199" s="177">
        <f>ROUND(I199*H199,2)</f>
        <v>0</v>
      </c>
      <c r="BL199" s="19" t="s">
        <v>136</v>
      </c>
      <c r="BM199" s="176" t="s">
        <v>927</v>
      </c>
    </row>
    <row r="200" s="2" customFormat="1">
      <c r="A200" s="38"/>
      <c r="B200" s="39"/>
      <c r="C200" s="38"/>
      <c r="D200" s="178" t="s">
        <v>132</v>
      </c>
      <c r="E200" s="38"/>
      <c r="F200" s="179" t="s">
        <v>928</v>
      </c>
      <c r="G200" s="38"/>
      <c r="H200" s="38"/>
      <c r="I200" s="180"/>
      <c r="J200" s="38"/>
      <c r="K200" s="38"/>
      <c r="L200" s="39"/>
      <c r="M200" s="181"/>
      <c r="N200" s="182"/>
      <c r="O200" s="72"/>
      <c r="P200" s="72"/>
      <c r="Q200" s="72"/>
      <c r="R200" s="72"/>
      <c r="S200" s="72"/>
      <c r="T200" s="73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9" t="s">
        <v>132</v>
      </c>
      <c r="AU200" s="19" t="s">
        <v>83</v>
      </c>
    </row>
    <row r="201" s="13" customFormat="1">
      <c r="A201" s="13"/>
      <c r="B201" s="183"/>
      <c r="C201" s="13"/>
      <c r="D201" s="178" t="s">
        <v>133</v>
      </c>
      <c r="E201" s="184" t="s">
        <v>3</v>
      </c>
      <c r="F201" s="185" t="s">
        <v>847</v>
      </c>
      <c r="G201" s="13"/>
      <c r="H201" s="184" t="s">
        <v>3</v>
      </c>
      <c r="I201" s="186"/>
      <c r="J201" s="13"/>
      <c r="K201" s="13"/>
      <c r="L201" s="183"/>
      <c r="M201" s="187"/>
      <c r="N201" s="188"/>
      <c r="O201" s="188"/>
      <c r="P201" s="188"/>
      <c r="Q201" s="188"/>
      <c r="R201" s="188"/>
      <c r="S201" s="188"/>
      <c r="T201" s="18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84" t="s">
        <v>133</v>
      </c>
      <c r="AU201" s="184" t="s">
        <v>83</v>
      </c>
      <c r="AV201" s="13" t="s">
        <v>81</v>
      </c>
      <c r="AW201" s="13" t="s">
        <v>34</v>
      </c>
      <c r="AX201" s="13" t="s">
        <v>73</v>
      </c>
      <c r="AY201" s="184" t="s">
        <v>122</v>
      </c>
    </row>
    <row r="202" s="13" customFormat="1">
      <c r="A202" s="13"/>
      <c r="B202" s="183"/>
      <c r="C202" s="13"/>
      <c r="D202" s="178" t="s">
        <v>133</v>
      </c>
      <c r="E202" s="184" t="s">
        <v>3</v>
      </c>
      <c r="F202" s="185" t="s">
        <v>908</v>
      </c>
      <c r="G202" s="13"/>
      <c r="H202" s="184" t="s">
        <v>3</v>
      </c>
      <c r="I202" s="186"/>
      <c r="J202" s="13"/>
      <c r="K202" s="13"/>
      <c r="L202" s="183"/>
      <c r="M202" s="187"/>
      <c r="N202" s="188"/>
      <c r="O202" s="188"/>
      <c r="P202" s="188"/>
      <c r="Q202" s="188"/>
      <c r="R202" s="188"/>
      <c r="S202" s="188"/>
      <c r="T202" s="18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84" t="s">
        <v>133</v>
      </c>
      <c r="AU202" s="184" t="s">
        <v>83</v>
      </c>
      <c r="AV202" s="13" t="s">
        <v>81</v>
      </c>
      <c r="AW202" s="13" t="s">
        <v>34</v>
      </c>
      <c r="AX202" s="13" t="s">
        <v>73</v>
      </c>
      <c r="AY202" s="184" t="s">
        <v>122</v>
      </c>
    </row>
    <row r="203" s="14" customFormat="1">
      <c r="A203" s="14"/>
      <c r="B203" s="190"/>
      <c r="C203" s="14"/>
      <c r="D203" s="178" t="s">
        <v>133</v>
      </c>
      <c r="E203" s="191" t="s">
        <v>3</v>
      </c>
      <c r="F203" s="192" t="s">
        <v>849</v>
      </c>
      <c r="G203" s="14"/>
      <c r="H203" s="193">
        <v>4.5</v>
      </c>
      <c r="I203" s="194"/>
      <c r="J203" s="14"/>
      <c r="K203" s="14"/>
      <c r="L203" s="190"/>
      <c r="M203" s="195"/>
      <c r="N203" s="196"/>
      <c r="O203" s="196"/>
      <c r="P203" s="196"/>
      <c r="Q203" s="196"/>
      <c r="R203" s="196"/>
      <c r="S203" s="196"/>
      <c r="T203" s="197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191" t="s">
        <v>133</v>
      </c>
      <c r="AU203" s="191" t="s">
        <v>83</v>
      </c>
      <c r="AV203" s="14" t="s">
        <v>83</v>
      </c>
      <c r="AW203" s="14" t="s">
        <v>34</v>
      </c>
      <c r="AX203" s="14" t="s">
        <v>73</v>
      </c>
      <c r="AY203" s="191" t="s">
        <v>122</v>
      </c>
    </row>
    <row r="204" s="15" customFormat="1">
      <c r="A204" s="15"/>
      <c r="B204" s="198"/>
      <c r="C204" s="15"/>
      <c r="D204" s="178" t="s">
        <v>133</v>
      </c>
      <c r="E204" s="199" t="s">
        <v>3</v>
      </c>
      <c r="F204" s="200" t="s">
        <v>135</v>
      </c>
      <c r="G204" s="15"/>
      <c r="H204" s="201">
        <v>4.5</v>
      </c>
      <c r="I204" s="202"/>
      <c r="J204" s="15"/>
      <c r="K204" s="15"/>
      <c r="L204" s="198"/>
      <c r="M204" s="203"/>
      <c r="N204" s="204"/>
      <c r="O204" s="204"/>
      <c r="P204" s="204"/>
      <c r="Q204" s="204"/>
      <c r="R204" s="204"/>
      <c r="S204" s="204"/>
      <c r="T204" s="20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199" t="s">
        <v>133</v>
      </c>
      <c r="AU204" s="199" t="s">
        <v>83</v>
      </c>
      <c r="AV204" s="15" t="s">
        <v>136</v>
      </c>
      <c r="AW204" s="15" t="s">
        <v>34</v>
      </c>
      <c r="AX204" s="15" t="s">
        <v>81</v>
      </c>
      <c r="AY204" s="199" t="s">
        <v>122</v>
      </c>
    </row>
    <row r="205" s="12" customFormat="1" ht="22.8" customHeight="1">
      <c r="A205" s="12"/>
      <c r="B205" s="151"/>
      <c r="C205" s="12"/>
      <c r="D205" s="152" t="s">
        <v>72</v>
      </c>
      <c r="E205" s="162" t="s">
        <v>165</v>
      </c>
      <c r="F205" s="162" t="s">
        <v>453</v>
      </c>
      <c r="G205" s="12"/>
      <c r="H205" s="12"/>
      <c r="I205" s="154"/>
      <c r="J205" s="163">
        <f>BK205</f>
        <v>0</v>
      </c>
      <c r="K205" s="12"/>
      <c r="L205" s="151"/>
      <c r="M205" s="156"/>
      <c r="N205" s="157"/>
      <c r="O205" s="157"/>
      <c r="P205" s="158">
        <f>SUM(P206:P210)</f>
        <v>0</v>
      </c>
      <c r="Q205" s="157"/>
      <c r="R205" s="158">
        <f>SUM(R206:R210)</f>
        <v>0.0069517499999999996</v>
      </c>
      <c r="S205" s="157"/>
      <c r="T205" s="159">
        <f>SUM(T206:T210)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152" t="s">
        <v>81</v>
      </c>
      <c r="AT205" s="160" t="s">
        <v>72</v>
      </c>
      <c r="AU205" s="160" t="s">
        <v>81</v>
      </c>
      <c r="AY205" s="152" t="s">
        <v>122</v>
      </c>
      <c r="BK205" s="161">
        <f>SUM(BK206:BK210)</f>
        <v>0</v>
      </c>
    </row>
    <row r="206" s="2" customFormat="1" ht="14.4" customHeight="1">
      <c r="A206" s="38"/>
      <c r="B206" s="164"/>
      <c r="C206" s="165" t="s">
        <v>8</v>
      </c>
      <c r="D206" s="165" t="s">
        <v>125</v>
      </c>
      <c r="E206" s="166" t="s">
        <v>929</v>
      </c>
      <c r="F206" s="167" t="s">
        <v>930</v>
      </c>
      <c r="G206" s="168" t="s">
        <v>385</v>
      </c>
      <c r="H206" s="169">
        <v>53.475000000000001</v>
      </c>
      <c r="I206" s="170"/>
      <c r="J206" s="171">
        <f>ROUND(I206*H206,2)</f>
        <v>0</v>
      </c>
      <c r="K206" s="167" t="s">
        <v>129</v>
      </c>
      <c r="L206" s="39"/>
      <c r="M206" s="172" t="s">
        <v>3</v>
      </c>
      <c r="N206" s="173" t="s">
        <v>44</v>
      </c>
      <c r="O206" s="72"/>
      <c r="P206" s="174">
        <f>O206*H206</f>
        <v>0</v>
      </c>
      <c r="Q206" s="174">
        <v>0.00012999999999999999</v>
      </c>
      <c r="R206" s="174">
        <f>Q206*H206</f>
        <v>0.0069517499999999996</v>
      </c>
      <c r="S206" s="174">
        <v>0</v>
      </c>
      <c r="T206" s="175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176" t="s">
        <v>136</v>
      </c>
      <c r="AT206" s="176" t="s">
        <v>125</v>
      </c>
      <c r="AU206" s="176" t="s">
        <v>83</v>
      </c>
      <c r="AY206" s="19" t="s">
        <v>122</v>
      </c>
      <c r="BE206" s="177">
        <f>IF(N206="základní",J206,0)</f>
        <v>0</v>
      </c>
      <c r="BF206" s="177">
        <f>IF(N206="snížená",J206,0)</f>
        <v>0</v>
      </c>
      <c r="BG206" s="177">
        <f>IF(N206="zákl. přenesená",J206,0)</f>
        <v>0</v>
      </c>
      <c r="BH206" s="177">
        <f>IF(N206="sníž. přenesená",J206,0)</f>
        <v>0</v>
      </c>
      <c r="BI206" s="177">
        <f>IF(N206="nulová",J206,0)</f>
        <v>0</v>
      </c>
      <c r="BJ206" s="19" t="s">
        <v>81</v>
      </c>
      <c r="BK206" s="177">
        <f>ROUND(I206*H206,2)</f>
        <v>0</v>
      </c>
      <c r="BL206" s="19" t="s">
        <v>136</v>
      </c>
      <c r="BM206" s="176" t="s">
        <v>931</v>
      </c>
    </row>
    <row r="207" s="2" customFormat="1">
      <c r="A207" s="38"/>
      <c r="B207" s="39"/>
      <c r="C207" s="38"/>
      <c r="D207" s="178" t="s">
        <v>132</v>
      </c>
      <c r="E207" s="38"/>
      <c r="F207" s="179" t="s">
        <v>932</v>
      </c>
      <c r="G207" s="38"/>
      <c r="H207" s="38"/>
      <c r="I207" s="180"/>
      <c r="J207" s="38"/>
      <c r="K207" s="38"/>
      <c r="L207" s="39"/>
      <c r="M207" s="181"/>
      <c r="N207" s="182"/>
      <c r="O207" s="72"/>
      <c r="P207" s="72"/>
      <c r="Q207" s="72"/>
      <c r="R207" s="72"/>
      <c r="S207" s="72"/>
      <c r="T207" s="73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9" t="s">
        <v>132</v>
      </c>
      <c r="AU207" s="19" t="s">
        <v>83</v>
      </c>
    </row>
    <row r="208" s="13" customFormat="1">
      <c r="A208" s="13"/>
      <c r="B208" s="183"/>
      <c r="C208" s="13"/>
      <c r="D208" s="178" t="s">
        <v>133</v>
      </c>
      <c r="E208" s="184" t="s">
        <v>3</v>
      </c>
      <c r="F208" s="185" t="s">
        <v>847</v>
      </c>
      <c r="G208" s="13"/>
      <c r="H208" s="184" t="s">
        <v>3</v>
      </c>
      <c r="I208" s="186"/>
      <c r="J208" s="13"/>
      <c r="K208" s="13"/>
      <c r="L208" s="183"/>
      <c r="M208" s="187"/>
      <c r="N208" s="188"/>
      <c r="O208" s="188"/>
      <c r="P208" s="188"/>
      <c r="Q208" s="188"/>
      <c r="R208" s="188"/>
      <c r="S208" s="188"/>
      <c r="T208" s="18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84" t="s">
        <v>133</v>
      </c>
      <c r="AU208" s="184" t="s">
        <v>83</v>
      </c>
      <c r="AV208" s="13" t="s">
        <v>81</v>
      </c>
      <c r="AW208" s="13" t="s">
        <v>34</v>
      </c>
      <c r="AX208" s="13" t="s">
        <v>73</v>
      </c>
      <c r="AY208" s="184" t="s">
        <v>122</v>
      </c>
    </row>
    <row r="209" s="14" customFormat="1">
      <c r="A209" s="14"/>
      <c r="B209" s="190"/>
      <c r="C209" s="14"/>
      <c r="D209" s="178" t="s">
        <v>133</v>
      </c>
      <c r="E209" s="191" t="s">
        <v>3</v>
      </c>
      <c r="F209" s="192" t="s">
        <v>933</v>
      </c>
      <c r="G209" s="14"/>
      <c r="H209" s="193">
        <v>53.475000000000001</v>
      </c>
      <c r="I209" s="194"/>
      <c r="J209" s="14"/>
      <c r="K209" s="14"/>
      <c r="L209" s="190"/>
      <c r="M209" s="195"/>
      <c r="N209" s="196"/>
      <c r="O209" s="196"/>
      <c r="P209" s="196"/>
      <c r="Q209" s="196"/>
      <c r="R209" s="196"/>
      <c r="S209" s="196"/>
      <c r="T209" s="197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191" t="s">
        <v>133</v>
      </c>
      <c r="AU209" s="191" t="s">
        <v>83</v>
      </c>
      <c r="AV209" s="14" t="s">
        <v>83</v>
      </c>
      <c r="AW209" s="14" t="s">
        <v>34</v>
      </c>
      <c r="AX209" s="14" t="s">
        <v>73</v>
      </c>
      <c r="AY209" s="191" t="s">
        <v>122</v>
      </c>
    </row>
    <row r="210" s="15" customFormat="1">
      <c r="A210" s="15"/>
      <c r="B210" s="198"/>
      <c r="C210" s="15"/>
      <c r="D210" s="178" t="s">
        <v>133</v>
      </c>
      <c r="E210" s="199" t="s">
        <v>3</v>
      </c>
      <c r="F210" s="200" t="s">
        <v>135</v>
      </c>
      <c r="G210" s="15"/>
      <c r="H210" s="201">
        <v>53.475000000000001</v>
      </c>
      <c r="I210" s="202"/>
      <c r="J210" s="15"/>
      <c r="K210" s="15"/>
      <c r="L210" s="198"/>
      <c r="M210" s="203"/>
      <c r="N210" s="204"/>
      <c r="O210" s="204"/>
      <c r="P210" s="204"/>
      <c r="Q210" s="204"/>
      <c r="R210" s="204"/>
      <c r="S210" s="204"/>
      <c r="T210" s="20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199" t="s">
        <v>133</v>
      </c>
      <c r="AU210" s="199" t="s">
        <v>83</v>
      </c>
      <c r="AV210" s="15" t="s">
        <v>136</v>
      </c>
      <c r="AW210" s="15" t="s">
        <v>34</v>
      </c>
      <c r="AX210" s="15" t="s">
        <v>81</v>
      </c>
      <c r="AY210" s="199" t="s">
        <v>122</v>
      </c>
    </row>
    <row r="211" s="12" customFormat="1" ht="22.8" customHeight="1">
      <c r="A211" s="12"/>
      <c r="B211" s="151"/>
      <c r="C211" s="12"/>
      <c r="D211" s="152" t="s">
        <v>72</v>
      </c>
      <c r="E211" s="162" t="s">
        <v>170</v>
      </c>
      <c r="F211" s="162" t="s">
        <v>458</v>
      </c>
      <c r="G211" s="12"/>
      <c r="H211" s="12"/>
      <c r="I211" s="154"/>
      <c r="J211" s="163">
        <f>BK211</f>
        <v>0</v>
      </c>
      <c r="K211" s="12"/>
      <c r="L211" s="151"/>
      <c r="M211" s="156"/>
      <c r="N211" s="157"/>
      <c r="O211" s="157"/>
      <c r="P211" s="158">
        <f>SUM(P212:P223)</f>
        <v>0</v>
      </c>
      <c r="Q211" s="157"/>
      <c r="R211" s="158">
        <f>SUM(R212:R223)</f>
        <v>0.31080000000000002</v>
      </c>
      <c r="S211" s="157"/>
      <c r="T211" s="159">
        <f>SUM(T212:T223)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152" t="s">
        <v>81</v>
      </c>
      <c r="AT211" s="160" t="s">
        <v>72</v>
      </c>
      <c r="AU211" s="160" t="s">
        <v>81</v>
      </c>
      <c r="AY211" s="152" t="s">
        <v>122</v>
      </c>
      <c r="BK211" s="161">
        <f>SUM(BK212:BK223)</f>
        <v>0</v>
      </c>
    </row>
    <row r="212" s="2" customFormat="1" ht="14.4" customHeight="1">
      <c r="A212" s="38"/>
      <c r="B212" s="164"/>
      <c r="C212" s="165" t="s">
        <v>350</v>
      </c>
      <c r="D212" s="165" t="s">
        <v>125</v>
      </c>
      <c r="E212" s="166" t="s">
        <v>503</v>
      </c>
      <c r="F212" s="167" t="s">
        <v>504</v>
      </c>
      <c r="G212" s="168" t="s">
        <v>385</v>
      </c>
      <c r="H212" s="169">
        <v>2</v>
      </c>
      <c r="I212" s="170"/>
      <c r="J212" s="171">
        <f>ROUND(I212*H212,2)</f>
        <v>0</v>
      </c>
      <c r="K212" s="167" t="s">
        <v>129</v>
      </c>
      <c r="L212" s="39"/>
      <c r="M212" s="172" t="s">
        <v>3</v>
      </c>
      <c r="N212" s="173" t="s">
        <v>44</v>
      </c>
      <c r="O212" s="72"/>
      <c r="P212" s="174">
        <f>O212*H212</f>
        <v>0</v>
      </c>
      <c r="Q212" s="174">
        <v>0.15540000000000001</v>
      </c>
      <c r="R212" s="174">
        <f>Q212*H212</f>
        <v>0.31080000000000002</v>
      </c>
      <c r="S212" s="174">
        <v>0</v>
      </c>
      <c r="T212" s="175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176" t="s">
        <v>136</v>
      </c>
      <c r="AT212" s="176" t="s">
        <v>125</v>
      </c>
      <c r="AU212" s="176" t="s">
        <v>83</v>
      </c>
      <c r="AY212" s="19" t="s">
        <v>122</v>
      </c>
      <c r="BE212" s="177">
        <f>IF(N212="základní",J212,0)</f>
        <v>0</v>
      </c>
      <c r="BF212" s="177">
        <f>IF(N212="snížená",J212,0)</f>
        <v>0</v>
      </c>
      <c r="BG212" s="177">
        <f>IF(N212="zákl. přenesená",J212,0)</f>
        <v>0</v>
      </c>
      <c r="BH212" s="177">
        <f>IF(N212="sníž. přenesená",J212,0)</f>
        <v>0</v>
      </c>
      <c r="BI212" s="177">
        <f>IF(N212="nulová",J212,0)</f>
        <v>0</v>
      </c>
      <c r="BJ212" s="19" t="s">
        <v>81</v>
      </c>
      <c r="BK212" s="177">
        <f>ROUND(I212*H212,2)</f>
        <v>0</v>
      </c>
      <c r="BL212" s="19" t="s">
        <v>136</v>
      </c>
      <c r="BM212" s="176" t="s">
        <v>934</v>
      </c>
    </row>
    <row r="213" s="2" customFormat="1">
      <c r="A213" s="38"/>
      <c r="B213" s="39"/>
      <c r="C213" s="38"/>
      <c r="D213" s="178" t="s">
        <v>132</v>
      </c>
      <c r="E213" s="38"/>
      <c r="F213" s="179" t="s">
        <v>506</v>
      </c>
      <c r="G213" s="38"/>
      <c r="H213" s="38"/>
      <c r="I213" s="180"/>
      <c r="J213" s="38"/>
      <c r="K213" s="38"/>
      <c r="L213" s="39"/>
      <c r="M213" s="181"/>
      <c r="N213" s="182"/>
      <c r="O213" s="72"/>
      <c r="P213" s="72"/>
      <c r="Q213" s="72"/>
      <c r="R213" s="72"/>
      <c r="S213" s="72"/>
      <c r="T213" s="73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9" t="s">
        <v>132</v>
      </c>
      <c r="AU213" s="19" t="s">
        <v>83</v>
      </c>
    </row>
    <row r="214" s="13" customFormat="1">
      <c r="A214" s="13"/>
      <c r="B214" s="183"/>
      <c r="C214" s="13"/>
      <c r="D214" s="178" t="s">
        <v>133</v>
      </c>
      <c r="E214" s="184" t="s">
        <v>3</v>
      </c>
      <c r="F214" s="185" t="s">
        <v>847</v>
      </c>
      <c r="G214" s="13"/>
      <c r="H214" s="184" t="s">
        <v>3</v>
      </c>
      <c r="I214" s="186"/>
      <c r="J214" s="13"/>
      <c r="K214" s="13"/>
      <c r="L214" s="183"/>
      <c r="M214" s="187"/>
      <c r="N214" s="188"/>
      <c r="O214" s="188"/>
      <c r="P214" s="188"/>
      <c r="Q214" s="188"/>
      <c r="R214" s="188"/>
      <c r="S214" s="188"/>
      <c r="T214" s="18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184" t="s">
        <v>133</v>
      </c>
      <c r="AU214" s="184" t="s">
        <v>83</v>
      </c>
      <c r="AV214" s="13" t="s">
        <v>81</v>
      </c>
      <c r="AW214" s="13" t="s">
        <v>34</v>
      </c>
      <c r="AX214" s="13" t="s">
        <v>73</v>
      </c>
      <c r="AY214" s="184" t="s">
        <v>122</v>
      </c>
    </row>
    <row r="215" s="13" customFormat="1">
      <c r="A215" s="13"/>
      <c r="B215" s="183"/>
      <c r="C215" s="13"/>
      <c r="D215" s="178" t="s">
        <v>133</v>
      </c>
      <c r="E215" s="184" t="s">
        <v>3</v>
      </c>
      <c r="F215" s="185" t="s">
        <v>935</v>
      </c>
      <c r="G215" s="13"/>
      <c r="H215" s="184" t="s">
        <v>3</v>
      </c>
      <c r="I215" s="186"/>
      <c r="J215" s="13"/>
      <c r="K215" s="13"/>
      <c r="L215" s="183"/>
      <c r="M215" s="187"/>
      <c r="N215" s="188"/>
      <c r="O215" s="188"/>
      <c r="P215" s="188"/>
      <c r="Q215" s="188"/>
      <c r="R215" s="188"/>
      <c r="S215" s="188"/>
      <c r="T215" s="18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84" t="s">
        <v>133</v>
      </c>
      <c r="AU215" s="184" t="s">
        <v>83</v>
      </c>
      <c r="AV215" s="13" t="s">
        <v>81</v>
      </c>
      <c r="AW215" s="13" t="s">
        <v>34</v>
      </c>
      <c r="AX215" s="13" t="s">
        <v>73</v>
      </c>
      <c r="AY215" s="184" t="s">
        <v>122</v>
      </c>
    </row>
    <row r="216" s="14" customFormat="1">
      <c r="A216" s="14"/>
      <c r="B216" s="190"/>
      <c r="C216" s="14"/>
      <c r="D216" s="178" t="s">
        <v>133</v>
      </c>
      <c r="E216" s="191" t="s">
        <v>3</v>
      </c>
      <c r="F216" s="192" t="s">
        <v>854</v>
      </c>
      <c r="G216" s="14"/>
      <c r="H216" s="193">
        <v>2</v>
      </c>
      <c r="I216" s="194"/>
      <c r="J216" s="14"/>
      <c r="K216" s="14"/>
      <c r="L216" s="190"/>
      <c r="M216" s="195"/>
      <c r="N216" s="196"/>
      <c r="O216" s="196"/>
      <c r="P216" s="196"/>
      <c r="Q216" s="196"/>
      <c r="R216" s="196"/>
      <c r="S216" s="196"/>
      <c r="T216" s="197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191" t="s">
        <v>133</v>
      </c>
      <c r="AU216" s="191" t="s">
        <v>83</v>
      </c>
      <c r="AV216" s="14" t="s">
        <v>83</v>
      </c>
      <c r="AW216" s="14" t="s">
        <v>34</v>
      </c>
      <c r="AX216" s="14" t="s">
        <v>73</v>
      </c>
      <c r="AY216" s="191" t="s">
        <v>122</v>
      </c>
    </row>
    <row r="217" s="15" customFormat="1">
      <c r="A217" s="15"/>
      <c r="B217" s="198"/>
      <c r="C217" s="15"/>
      <c r="D217" s="178" t="s">
        <v>133</v>
      </c>
      <c r="E217" s="199" t="s">
        <v>3</v>
      </c>
      <c r="F217" s="200" t="s">
        <v>135</v>
      </c>
      <c r="G217" s="15"/>
      <c r="H217" s="201">
        <v>2</v>
      </c>
      <c r="I217" s="202"/>
      <c r="J217" s="15"/>
      <c r="K217" s="15"/>
      <c r="L217" s="198"/>
      <c r="M217" s="203"/>
      <c r="N217" s="204"/>
      <c r="O217" s="204"/>
      <c r="P217" s="204"/>
      <c r="Q217" s="204"/>
      <c r="R217" s="204"/>
      <c r="S217" s="204"/>
      <c r="T217" s="20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199" t="s">
        <v>133</v>
      </c>
      <c r="AU217" s="199" t="s">
        <v>83</v>
      </c>
      <c r="AV217" s="15" t="s">
        <v>136</v>
      </c>
      <c r="AW217" s="15" t="s">
        <v>34</v>
      </c>
      <c r="AX217" s="15" t="s">
        <v>81</v>
      </c>
      <c r="AY217" s="199" t="s">
        <v>122</v>
      </c>
    </row>
    <row r="218" s="2" customFormat="1" ht="14.4" customHeight="1">
      <c r="A218" s="38"/>
      <c r="B218" s="164"/>
      <c r="C218" s="165" t="s">
        <v>354</v>
      </c>
      <c r="D218" s="165" t="s">
        <v>125</v>
      </c>
      <c r="E218" s="166" t="s">
        <v>936</v>
      </c>
      <c r="F218" s="167" t="s">
        <v>937</v>
      </c>
      <c r="G218" s="168" t="s">
        <v>618</v>
      </c>
      <c r="H218" s="169">
        <v>8</v>
      </c>
      <c r="I218" s="170"/>
      <c r="J218" s="171">
        <f>ROUND(I218*H218,2)</f>
        <v>0</v>
      </c>
      <c r="K218" s="167" t="s">
        <v>129</v>
      </c>
      <c r="L218" s="39"/>
      <c r="M218" s="172" t="s">
        <v>3</v>
      </c>
      <c r="N218" s="173" t="s">
        <v>44</v>
      </c>
      <c r="O218" s="72"/>
      <c r="P218" s="174">
        <f>O218*H218</f>
        <v>0</v>
      </c>
      <c r="Q218" s="174">
        <v>0</v>
      </c>
      <c r="R218" s="174">
        <f>Q218*H218</f>
        <v>0</v>
      </c>
      <c r="S218" s="174">
        <v>0</v>
      </c>
      <c r="T218" s="175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176" t="s">
        <v>136</v>
      </c>
      <c r="AT218" s="176" t="s">
        <v>125</v>
      </c>
      <c r="AU218" s="176" t="s">
        <v>83</v>
      </c>
      <c r="AY218" s="19" t="s">
        <v>122</v>
      </c>
      <c r="BE218" s="177">
        <f>IF(N218="základní",J218,0)</f>
        <v>0</v>
      </c>
      <c r="BF218" s="177">
        <f>IF(N218="snížená",J218,0)</f>
        <v>0</v>
      </c>
      <c r="BG218" s="177">
        <f>IF(N218="zákl. přenesená",J218,0)</f>
        <v>0</v>
      </c>
      <c r="BH218" s="177">
        <f>IF(N218="sníž. přenesená",J218,0)</f>
        <v>0</v>
      </c>
      <c r="BI218" s="177">
        <f>IF(N218="nulová",J218,0)</f>
        <v>0</v>
      </c>
      <c r="BJ218" s="19" t="s">
        <v>81</v>
      </c>
      <c r="BK218" s="177">
        <f>ROUND(I218*H218,2)</f>
        <v>0</v>
      </c>
      <c r="BL218" s="19" t="s">
        <v>136</v>
      </c>
      <c r="BM218" s="176" t="s">
        <v>938</v>
      </c>
    </row>
    <row r="219" s="2" customFormat="1">
      <c r="A219" s="38"/>
      <c r="B219" s="39"/>
      <c r="C219" s="38"/>
      <c r="D219" s="178" t="s">
        <v>132</v>
      </c>
      <c r="E219" s="38"/>
      <c r="F219" s="179" t="s">
        <v>939</v>
      </c>
      <c r="G219" s="38"/>
      <c r="H219" s="38"/>
      <c r="I219" s="180"/>
      <c r="J219" s="38"/>
      <c r="K219" s="38"/>
      <c r="L219" s="39"/>
      <c r="M219" s="181"/>
      <c r="N219" s="182"/>
      <c r="O219" s="72"/>
      <c r="P219" s="72"/>
      <c r="Q219" s="72"/>
      <c r="R219" s="72"/>
      <c r="S219" s="72"/>
      <c r="T219" s="73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9" t="s">
        <v>132</v>
      </c>
      <c r="AU219" s="19" t="s">
        <v>83</v>
      </c>
    </row>
    <row r="220" s="13" customFormat="1">
      <c r="A220" s="13"/>
      <c r="B220" s="183"/>
      <c r="C220" s="13"/>
      <c r="D220" s="178" t="s">
        <v>133</v>
      </c>
      <c r="E220" s="184" t="s">
        <v>3</v>
      </c>
      <c r="F220" s="185" t="s">
        <v>847</v>
      </c>
      <c r="G220" s="13"/>
      <c r="H220" s="184" t="s">
        <v>3</v>
      </c>
      <c r="I220" s="186"/>
      <c r="J220" s="13"/>
      <c r="K220" s="13"/>
      <c r="L220" s="183"/>
      <c r="M220" s="187"/>
      <c r="N220" s="188"/>
      <c r="O220" s="188"/>
      <c r="P220" s="188"/>
      <c r="Q220" s="188"/>
      <c r="R220" s="188"/>
      <c r="S220" s="188"/>
      <c r="T220" s="18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84" t="s">
        <v>133</v>
      </c>
      <c r="AU220" s="184" t="s">
        <v>83</v>
      </c>
      <c r="AV220" s="13" t="s">
        <v>81</v>
      </c>
      <c r="AW220" s="13" t="s">
        <v>34</v>
      </c>
      <c r="AX220" s="13" t="s">
        <v>73</v>
      </c>
      <c r="AY220" s="184" t="s">
        <v>122</v>
      </c>
    </row>
    <row r="221" s="13" customFormat="1">
      <c r="A221" s="13"/>
      <c r="B221" s="183"/>
      <c r="C221" s="13"/>
      <c r="D221" s="178" t="s">
        <v>133</v>
      </c>
      <c r="E221" s="184" t="s">
        <v>3</v>
      </c>
      <c r="F221" s="185" t="s">
        <v>940</v>
      </c>
      <c r="G221" s="13"/>
      <c r="H221" s="184" t="s">
        <v>3</v>
      </c>
      <c r="I221" s="186"/>
      <c r="J221" s="13"/>
      <c r="K221" s="13"/>
      <c r="L221" s="183"/>
      <c r="M221" s="187"/>
      <c r="N221" s="188"/>
      <c r="O221" s="188"/>
      <c r="P221" s="188"/>
      <c r="Q221" s="188"/>
      <c r="R221" s="188"/>
      <c r="S221" s="188"/>
      <c r="T221" s="18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84" t="s">
        <v>133</v>
      </c>
      <c r="AU221" s="184" t="s">
        <v>83</v>
      </c>
      <c r="AV221" s="13" t="s">
        <v>81</v>
      </c>
      <c r="AW221" s="13" t="s">
        <v>34</v>
      </c>
      <c r="AX221" s="13" t="s">
        <v>73</v>
      </c>
      <c r="AY221" s="184" t="s">
        <v>122</v>
      </c>
    </row>
    <row r="222" s="14" customFormat="1">
      <c r="A222" s="14"/>
      <c r="B222" s="190"/>
      <c r="C222" s="14"/>
      <c r="D222" s="178" t="s">
        <v>133</v>
      </c>
      <c r="E222" s="191" t="s">
        <v>3</v>
      </c>
      <c r="F222" s="192" t="s">
        <v>165</v>
      </c>
      <c r="G222" s="14"/>
      <c r="H222" s="193">
        <v>8</v>
      </c>
      <c r="I222" s="194"/>
      <c r="J222" s="14"/>
      <c r="K222" s="14"/>
      <c r="L222" s="190"/>
      <c r="M222" s="195"/>
      <c r="N222" s="196"/>
      <c r="O222" s="196"/>
      <c r="P222" s="196"/>
      <c r="Q222" s="196"/>
      <c r="R222" s="196"/>
      <c r="S222" s="196"/>
      <c r="T222" s="19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191" t="s">
        <v>133</v>
      </c>
      <c r="AU222" s="191" t="s">
        <v>83</v>
      </c>
      <c r="AV222" s="14" t="s">
        <v>83</v>
      </c>
      <c r="AW222" s="14" t="s">
        <v>34</v>
      </c>
      <c r="AX222" s="14" t="s">
        <v>73</v>
      </c>
      <c r="AY222" s="191" t="s">
        <v>122</v>
      </c>
    </row>
    <row r="223" s="15" customFormat="1">
      <c r="A223" s="15"/>
      <c r="B223" s="198"/>
      <c r="C223" s="15"/>
      <c r="D223" s="178" t="s">
        <v>133</v>
      </c>
      <c r="E223" s="199" t="s">
        <v>3</v>
      </c>
      <c r="F223" s="200" t="s">
        <v>135</v>
      </c>
      <c r="G223" s="15"/>
      <c r="H223" s="201">
        <v>8</v>
      </c>
      <c r="I223" s="202"/>
      <c r="J223" s="15"/>
      <c r="K223" s="15"/>
      <c r="L223" s="198"/>
      <c r="M223" s="203"/>
      <c r="N223" s="204"/>
      <c r="O223" s="204"/>
      <c r="P223" s="204"/>
      <c r="Q223" s="204"/>
      <c r="R223" s="204"/>
      <c r="S223" s="204"/>
      <c r="T223" s="20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199" t="s">
        <v>133</v>
      </c>
      <c r="AU223" s="199" t="s">
        <v>83</v>
      </c>
      <c r="AV223" s="15" t="s">
        <v>136</v>
      </c>
      <c r="AW223" s="15" t="s">
        <v>34</v>
      </c>
      <c r="AX223" s="15" t="s">
        <v>81</v>
      </c>
      <c r="AY223" s="199" t="s">
        <v>122</v>
      </c>
    </row>
    <row r="224" s="12" customFormat="1" ht="22.8" customHeight="1">
      <c r="A224" s="12"/>
      <c r="B224" s="151"/>
      <c r="C224" s="12"/>
      <c r="D224" s="152" t="s">
        <v>72</v>
      </c>
      <c r="E224" s="162" t="s">
        <v>553</v>
      </c>
      <c r="F224" s="162" t="s">
        <v>554</v>
      </c>
      <c r="G224" s="12"/>
      <c r="H224" s="12"/>
      <c r="I224" s="154"/>
      <c r="J224" s="163">
        <f>BK224</f>
        <v>0</v>
      </c>
      <c r="K224" s="12"/>
      <c r="L224" s="151"/>
      <c r="M224" s="156"/>
      <c r="N224" s="157"/>
      <c r="O224" s="157"/>
      <c r="P224" s="158">
        <f>SUM(P225:P231)</f>
        <v>0</v>
      </c>
      <c r="Q224" s="157"/>
      <c r="R224" s="158">
        <f>SUM(R225:R231)</f>
        <v>0</v>
      </c>
      <c r="S224" s="157"/>
      <c r="T224" s="159">
        <f>SUM(T225:T231)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152" t="s">
        <v>81</v>
      </c>
      <c r="AT224" s="160" t="s">
        <v>72</v>
      </c>
      <c r="AU224" s="160" t="s">
        <v>81</v>
      </c>
      <c r="AY224" s="152" t="s">
        <v>122</v>
      </c>
      <c r="BK224" s="161">
        <f>SUM(BK225:BK231)</f>
        <v>0</v>
      </c>
    </row>
    <row r="225" s="2" customFormat="1" ht="14.4" customHeight="1">
      <c r="A225" s="38"/>
      <c r="B225" s="164"/>
      <c r="C225" s="165" t="s">
        <v>359</v>
      </c>
      <c r="D225" s="165" t="s">
        <v>125</v>
      </c>
      <c r="E225" s="166" t="s">
        <v>556</v>
      </c>
      <c r="F225" s="167" t="s">
        <v>557</v>
      </c>
      <c r="G225" s="168" t="s">
        <v>278</v>
      </c>
      <c r="H225" s="169">
        <v>3.1909999999999998</v>
      </c>
      <c r="I225" s="170"/>
      <c r="J225" s="171">
        <f>ROUND(I225*H225,2)</f>
        <v>0</v>
      </c>
      <c r="K225" s="167" t="s">
        <v>129</v>
      </c>
      <c r="L225" s="39"/>
      <c r="M225" s="172" t="s">
        <v>3</v>
      </c>
      <c r="N225" s="173" t="s">
        <v>44</v>
      </c>
      <c r="O225" s="72"/>
      <c r="P225" s="174">
        <f>O225*H225</f>
        <v>0</v>
      </c>
      <c r="Q225" s="174">
        <v>0</v>
      </c>
      <c r="R225" s="174">
        <f>Q225*H225</f>
        <v>0</v>
      </c>
      <c r="S225" s="174">
        <v>0</v>
      </c>
      <c r="T225" s="175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176" t="s">
        <v>136</v>
      </c>
      <c r="AT225" s="176" t="s">
        <v>125</v>
      </c>
      <c r="AU225" s="176" t="s">
        <v>83</v>
      </c>
      <c r="AY225" s="19" t="s">
        <v>122</v>
      </c>
      <c r="BE225" s="177">
        <f>IF(N225="základní",J225,0)</f>
        <v>0</v>
      </c>
      <c r="BF225" s="177">
        <f>IF(N225="snížená",J225,0)</f>
        <v>0</v>
      </c>
      <c r="BG225" s="177">
        <f>IF(N225="zákl. přenesená",J225,0)</f>
        <v>0</v>
      </c>
      <c r="BH225" s="177">
        <f>IF(N225="sníž. přenesená",J225,0)</f>
        <v>0</v>
      </c>
      <c r="BI225" s="177">
        <f>IF(N225="nulová",J225,0)</f>
        <v>0</v>
      </c>
      <c r="BJ225" s="19" t="s">
        <v>81</v>
      </c>
      <c r="BK225" s="177">
        <f>ROUND(I225*H225,2)</f>
        <v>0</v>
      </c>
      <c r="BL225" s="19" t="s">
        <v>136</v>
      </c>
      <c r="BM225" s="176" t="s">
        <v>941</v>
      </c>
    </row>
    <row r="226" s="2" customFormat="1">
      <c r="A226" s="38"/>
      <c r="B226" s="39"/>
      <c r="C226" s="38"/>
      <c r="D226" s="178" t="s">
        <v>132</v>
      </c>
      <c r="E226" s="38"/>
      <c r="F226" s="179" t="s">
        <v>559</v>
      </c>
      <c r="G226" s="38"/>
      <c r="H226" s="38"/>
      <c r="I226" s="180"/>
      <c r="J226" s="38"/>
      <c r="K226" s="38"/>
      <c r="L226" s="39"/>
      <c r="M226" s="181"/>
      <c r="N226" s="182"/>
      <c r="O226" s="72"/>
      <c r="P226" s="72"/>
      <c r="Q226" s="72"/>
      <c r="R226" s="72"/>
      <c r="S226" s="72"/>
      <c r="T226" s="73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9" t="s">
        <v>132</v>
      </c>
      <c r="AU226" s="19" t="s">
        <v>83</v>
      </c>
    </row>
    <row r="227" s="2" customFormat="1" ht="14.4" customHeight="1">
      <c r="A227" s="38"/>
      <c r="B227" s="164"/>
      <c r="C227" s="165" t="s">
        <v>365</v>
      </c>
      <c r="D227" s="165" t="s">
        <v>125</v>
      </c>
      <c r="E227" s="166" t="s">
        <v>561</v>
      </c>
      <c r="F227" s="167" t="s">
        <v>562</v>
      </c>
      <c r="G227" s="168" t="s">
        <v>278</v>
      </c>
      <c r="H227" s="169">
        <v>28.719000000000001</v>
      </c>
      <c r="I227" s="170"/>
      <c r="J227" s="171">
        <f>ROUND(I227*H227,2)</f>
        <v>0</v>
      </c>
      <c r="K227" s="167" t="s">
        <v>129</v>
      </c>
      <c r="L227" s="39"/>
      <c r="M227" s="172" t="s">
        <v>3</v>
      </c>
      <c r="N227" s="173" t="s">
        <v>44</v>
      </c>
      <c r="O227" s="72"/>
      <c r="P227" s="174">
        <f>O227*H227</f>
        <v>0</v>
      </c>
      <c r="Q227" s="174">
        <v>0</v>
      </c>
      <c r="R227" s="174">
        <f>Q227*H227</f>
        <v>0</v>
      </c>
      <c r="S227" s="174">
        <v>0</v>
      </c>
      <c r="T227" s="175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176" t="s">
        <v>136</v>
      </c>
      <c r="AT227" s="176" t="s">
        <v>125</v>
      </c>
      <c r="AU227" s="176" t="s">
        <v>83</v>
      </c>
      <c r="AY227" s="19" t="s">
        <v>122</v>
      </c>
      <c r="BE227" s="177">
        <f>IF(N227="základní",J227,0)</f>
        <v>0</v>
      </c>
      <c r="BF227" s="177">
        <f>IF(N227="snížená",J227,0)</f>
        <v>0</v>
      </c>
      <c r="BG227" s="177">
        <f>IF(N227="zákl. přenesená",J227,0)</f>
        <v>0</v>
      </c>
      <c r="BH227" s="177">
        <f>IF(N227="sníž. přenesená",J227,0)</f>
        <v>0</v>
      </c>
      <c r="BI227" s="177">
        <f>IF(N227="nulová",J227,0)</f>
        <v>0</v>
      </c>
      <c r="BJ227" s="19" t="s">
        <v>81</v>
      </c>
      <c r="BK227" s="177">
        <f>ROUND(I227*H227,2)</f>
        <v>0</v>
      </c>
      <c r="BL227" s="19" t="s">
        <v>136</v>
      </c>
      <c r="BM227" s="176" t="s">
        <v>942</v>
      </c>
    </row>
    <row r="228" s="2" customFormat="1">
      <c r="A228" s="38"/>
      <c r="B228" s="39"/>
      <c r="C228" s="38"/>
      <c r="D228" s="178" t="s">
        <v>132</v>
      </c>
      <c r="E228" s="38"/>
      <c r="F228" s="179" t="s">
        <v>564</v>
      </c>
      <c r="G228" s="38"/>
      <c r="H228" s="38"/>
      <c r="I228" s="180"/>
      <c r="J228" s="38"/>
      <c r="K228" s="38"/>
      <c r="L228" s="39"/>
      <c r="M228" s="181"/>
      <c r="N228" s="182"/>
      <c r="O228" s="72"/>
      <c r="P228" s="72"/>
      <c r="Q228" s="72"/>
      <c r="R228" s="72"/>
      <c r="S228" s="72"/>
      <c r="T228" s="73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9" t="s">
        <v>132</v>
      </c>
      <c r="AU228" s="19" t="s">
        <v>83</v>
      </c>
    </row>
    <row r="229" s="14" customFormat="1">
      <c r="A229" s="14"/>
      <c r="B229" s="190"/>
      <c r="C229" s="14"/>
      <c r="D229" s="178" t="s">
        <v>133</v>
      </c>
      <c r="E229" s="14"/>
      <c r="F229" s="192" t="s">
        <v>943</v>
      </c>
      <c r="G229" s="14"/>
      <c r="H229" s="193">
        <v>28.719000000000001</v>
      </c>
      <c r="I229" s="194"/>
      <c r="J229" s="14"/>
      <c r="K229" s="14"/>
      <c r="L229" s="190"/>
      <c r="M229" s="195"/>
      <c r="N229" s="196"/>
      <c r="O229" s="196"/>
      <c r="P229" s="196"/>
      <c r="Q229" s="196"/>
      <c r="R229" s="196"/>
      <c r="S229" s="196"/>
      <c r="T229" s="197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191" t="s">
        <v>133</v>
      </c>
      <c r="AU229" s="191" t="s">
        <v>83</v>
      </c>
      <c r="AV229" s="14" t="s">
        <v>83</v>
      </c>
      <c r="AW229" s="14" t="s">
        <v>4</v>
      </c>
      <c r="AX229" s="14" t="s">
        <v>81</v>
      </c>
      <c r="AY229" s="191" t="s">
        <v>122</v>
      </c>
    </row>
    <row r="230" s="2" customFormat="1" ht="14.4" customHeight="1">
      <c r="A230" s="38"/>
      <c r="B230" s="164"/>
      <c r="C230" s="165" t="s">
        <v>371</v>
      </c>
      <c r="D230" s="165" t="s">
        <v>125</v>
      </c>
      <c r="E230" s="166" t="s">
        <v>944</v>
      </c>
      <c r="F230" s="167" t="s">
        <v>945</v>
      </c>
      <c r="G230" s="168" t="s">
        <v>278</v>
      </c>
      <c r="H230" s="169">
        <v>3.1909999999999998</v>
      </c>
      <c r="I230" s="170"/>
      <c r="J230" s="171">
        <f>ROUND(I230*H230,2)</f>
        <v>0</v>
      </c>
      <c r="K230" s="167" t="s">
        <v>129</v>
      </c>
      <c r="L230" s="39"/>
      <c r="M230" s="172" t="s">
        <v>3</v>
      </c>
      <c r="N230" s="173" t="s">
        <v>44</v>
      </c>
      <c r="O230" s="72"/>
      <c r="P230" s="174">
        <f>O230*H230</f>
        <v>0</v>
      </c>
      <c r="Q230" s="174">
        <v>0</v>
      </c>
      <c r="R230" s="174">
        <f>Q230*H230</f>
        <v>0</v>
      </c>
      <c r="S230" s="174">
        <v>0</v>
      </c>
      <c r="T230" s="175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176" t="s">
        <v>136</v>
      </c>
      <c r="AT230" s="176" t="s">
        <v>125</v>
      </c>
      <c r="AU230" s="176" t="s">
        <v>83</v>
      </c>
      <c r="AY230" s="19" t="s">
        <v>122</v>
      </c>
      <c r="BE230" s="177">
        <f>IF(N230="základní",J230,0)</f>
        <v>0</v>
      </c>
      <c r="BF230" s="177">
        <f>IF(N230="snížená",J230,0)</f>
        <v>0</v>
      </c>
      <c r="BG230" s="177">
        <f>IF(N230="zákl. přenesená",J230,0)</f>
        <v>0</v>
      </c>
      <c r="BH230" s="177">
        <f>IF(N230="sníž. přenesená",J230,0)</f>
        <v>0</v>
      </c>
      <c r="BI230" s="177">
        <f>IF(N230="nulová",J230,0)</f>
        <v>0</v>
      </c>
      <c r="BJ230" s="19" t="s">
        <v>81</v>
      </c>
      <c r="BK230" s="177">
        <f>ROUND(I230*H230,2)</f>
        <v>0</v>
      </c>
      <c r="BL230" s="19" t="s">
        <v>136</v>
      </c>
      <c r="BM230" s="176" t="s">
        <v>946</v>
      </c>
    </row>
    <row r="231" s="2" customFormat="1">
      <c r="A231" s="38"/>
      <c r="B231" s="39"/>
      <c r="C231" s="38"/>
      <c r="D231" s="178" t="s">
        <v>132</v>
      </c>
      <c r="E231" s="38"/>
      <c r="F231" s="179" t="s">
        <v>947</v>
      </c>
      <c r="G231" s="38"/>
      <c r="H231" s="38"/>
      <c r="I231" s="180"/>
      <c r="J231" s="38"/>
      <c r="K231" s="38"/>
      <c r="L231" s="39"/>
      <c r="M231" s="181"/>
      <c r="N231" s="182"/>
      <c r="O231" s="72"/>
      <c r="P231" s="72"/>
      <c r="Q231" s="72"/>
      <c r="R231" s="72"/>
      <c r="S231" s="72"/>
      <c r="T231" s="73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9" t="s">
        <v>132</v>
      </c>
      <c r="AU231" s="19" t="s">
        <v>83</v>
      </c>
    </row>
    <row r="232" s="12" customFormat="1" ht="22.8" customHeight="1">
      <c r="A232" s="12"/>
      <c r="B232" s="151"/>
      <c r="C232" s="12"/>
      <c r="D232" s="152" t="s">
        <v>72</v>
      </c>
      <c r="E232" s="162" t="s">
        <v>571</v>
      </c>
      <c r="F232" s="162" t="s">
        <v>572</v>
      </c>
      <c r="G232" s="12"/>
      <c r="H232" s="12"/>
      <c r="I232" s="154"/>
      <c r="J232" s="163">
        <f>BK232</f>
        <v>0</v>
      </c>
      <c r="K232" s="12"/>
      <c r="L232" s="151"/>
      <c r="M232" s="156"/>
      <c r="N232" s="157"/>
      <c r="O232" s="157"/>
      <c r="P232" s="158">
        <f>SUM(P233:P234)</f>
        <v>0</v>
      </c>
      <c r="Q232" s="157"/>
      <c r="R232" s="158">
        <f>SUM(R233:R234)</f>
        <v>0</v>
      </c>
      <c r="S232" s="157"/>
      <c r="T232" s="159">
        <f>SUM(T233:T234)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152" t="s">
        <v>81</v>
      </c>
      <c r="AT232" s="160" t="s">
        <v>72</v>
      </c>
      <c r="AU232" s="160" t="s">
        <v>81</v>
      </c>
      <c r="AY232" s="152" t="s">
        <v>122</v>
      </c>
      <c r="BK232" s="161">
        <f>SUM(BK233:BK234)</f>
        <v>0</v>
      </c>
    </row>
    <row r="233" s="2" customFormat="1" ht="14.4" customHeight="1">
      <c r="A233" s="38"/>
      <c r="B233" s="164"/>
      <c r="C233" s="165" t="s">
        <v>377</v>
      </c>
      <c r="D233" s="165" t="s">
        <v>125</v>
      </c>
      <c r="E233" s="166" t="s">
        <v>837</v>
      </c>
      <c r="F233" s="167" t="s">
        <v>838</v>
      </c>
      <c r="G233" s="168" t="s">
        <v>278</v>
      </c>
      <c r="H233" s="169">
        <v>1.7689999999999999</v>
      </c>
      <c r="I233" s="170"/>
      <c r="J233" s="171">
        <f>ROUND(I233*H233,2)</f>
        <v>0</v>
      </c>
      <c r="K233" s="167" t="s">
        <v>129</v>
      </c>
      <c r="L233" s="39"/>
      <c r="M233" s="172" t="s">
        <v>3</v>
      </c>
      <c r="N233" s="173" t="s">
        <v>44</v>
      </c>
      <c r="O233" s="72"/>
      <c r="P233" s="174">
        <f>O233*H233</f>
        <v>0</v>
      </c>
      <c r="Q233" s="174">
        <v>0</v>
      </c>
      <c r="R233" s="174">
        <f>Q233*H233</f>
        <v>0</v>
      </c>
      <c r="S233" s="174">
        <v>0</v>
      </c>
      <c r="T233" s="175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176" t="s">
        <v>136</v>
      </c>
      <c r="AT233" s="176" t="s">
        <v>125</v>
      </c>
      <c r="AU233" s="176" t="s">
        <v>83</v>
      </c>
      <c r="AY233" s="19" t="s">
        <v>122</v>
      </c>
      <c r="BE233" s="177">
        <f>IF(N233="základní",J233,0)</f>
        <v>0</v>
      </c>
      <c r="BF233" s="177">
        <f>IF(N233="snížená",J233,0)</f>
        <v>0</v>
      </c>
      <c r="BG233" s="177">
        <f>IF(N233="zákl. přenesená",J233,0)</f>
        <v>0</v>
      </c>
      <c r="BH233" s="177">
        <f>IF(N233="sníž. přenesená",J233,0)</f>
        <v>0</v>
      </c>
      <c r="BI233" s="177">
        <f>IF(N233="nulová",J233,0)</f>
        <v>0</v>
      </c>
      <c r="BJ233" s="19" t="s">
        <v>81</v>
      </c>
      <c r="BK233" s="177">
        <f>ROUND(I233*H233,2)</f>
        <v>0</v>
      </c>
      <c r="BL233" s="19" t="s">
        <v>136</v>
      </c>
      <c r="BM233" s="176" t="s">
        <v>948</v>
      </c>
    </row>
    <row r="234" s="2" customFormat="1">
      <c r="A234" s="38"/>
      <c r="B234" s="39"/>
      <c r="C234" s="38"/>
      <c r="D234" s="178" t="s">
        <v>132</v>
      </c>
      <c r="E234" s="38"/>
      <c r="F234" s="179" t="s">
        <v>840</v>
      </c>
      <c r="G234" s="38"/>
      <c r="H234" s="38"/>
      <c r="I234" s="180"/>
      <c r="J234" s="38"/>
      <c r="K234" s="38"/>
      <c r="L234" s="39"/>
      <c r="M234" s="181"/>
      <c r="N234" s="182"/>
      <c r="O234" s="72"/>
      <c r="P234" s="72"/>
      <c r="Q234" s="72"/>
      <c r="R234" s="72"/>
      <c r="S234" s="72"/>
      <c r="T234" s="73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9" t="s">
        <v>132</v>
      </c>
      <c r="AU234" s="19" t="s">
        <v>83</v>
      </c>
    </row>
    <row r="235" s="12" customFormat="1" ht="25.92" customHeight="1">
      <c r="A235" s="12"/>
      <c r="B235" s="151"/>
      <c r="C235" s="12"/>
      <c r="D235" s="152" t="s">
        <v>72</v>
      </c>
      <c r="E235" s="153" t="s">
        <v>304</v>
      </c>
      <c r="F235" s="153" t="s">
        <v>578</v>
      </c>
      <c r="G235" s="12"/>
      <c r="H235" s="12"/>
      <c r="I235" s="154"/>
      <c r="J235" s="155">
        <f>BK235</f>
        <v>0</v>
      </c>
      <c r="K235" s="12"/>
      <c r="L235" s="151"/>
      <c r="M235" s="156"/>
      <c r="N235" s="157"/>
      <c r="O235" s="157"/>
      <c r="P235" s="158">
        <f>P236+P289</f>
        <v>0</v>
      </c>
      <c r="Q235" s="157"/>
      <c r="R235" s="158">
        <f>R236+R289</f>
        <v>3.6937015</v>
      </c>
      <c r="S235" s="157"/>
      <c r="T235" s="159">
        <f>T236+T289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152" t="s">
        <v>142</v>
      </c>
      <c r="AT235" s="160" t="s">
        <v>72</v>
      </c>
      <c r="AU235" s="160" t="s">
        <v>73</v>
      </c>
      <c r="AY235" s="152" t="s">
        <v>122</v>
      </c>
      <c r="BK235" s="161">
        <f>BK236+BK289</f>
        <v>0</v>
      </c>
    </row>
    <row r="236" s="12" customFormat="1" ht="22.8" customHeight="1">
      <c r="A236" s="12"/>
      <c r="B236" s="151"/>
      <c r="C236" s="12"/>
      <c r="D236" s="152" t="s">
        <v>72</v>
      </c>
      <c r="E236" s="162" t="s">
        <v>949</v>
      </c>
      <c r="F236" s="162" t="s">
        <v>950</v>
      </c>
      <c r="G236" s="12"/>
      <c r="H236" s="12"/>
      <c r="I236" s="154"/>
      <c r="J236" s="163">
        <f>BK236</f>
        <v>0</v>
      </c>
      <c r="K236" s="12"/>
      <c r="L236" s="151"/>
      <c r="M236" s="156"/>
      <c r="N236" s="157"/>
      <c r="O236" s="157"/>
      <c r="P236" s="158">
        <f>SUM(P237:P288)</f>
        <v>0</v>
      </c>
      <c r="Q236" s="157"/>
      <c r="R236" s="158">
        <f>SUM(R237:R288)</f>
        <v>0.083621500000000001</v>
      </c>
      <c r="S236" s="157"/>
      <c r="T236" s="159">
        <f>SUM(T237:T288)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152" t="s">
        <v>142</v>
      </c>
      <c r="AT236" s="160" t="s">
        <v>72</v>
      </c>
      <c r="AU236" s="160" t="s">
        <v>81</v>
      </c>
      <c r="AY236" s="152" t="s">
        <v>122</v>
      </c>
      <c r="BK236" s="161">
        <f>SUM(BK237:BK288)</f>
        <v>0</v>
      </c>
    </row>
    <row r="237" s="2" customFormat="1" ht="14.4" customHeight="1">
      <c r="A237" s="38"/>
      <c r="B237" s="164"/>
      <c r="C237" s="165" t="s">
        <v>382</v>
      </c>
      <c r="D237" s="165" t="s">
        <v>125</v>
      </c>
      <c r="E237" s="166" t="s">
        <v>951</v>
      </c>
      <c r="F237" s="167" t="s">
        <v>952</v>
      </c>
      <c r="G237" s="168" t="s">
        <v>385</v>
      </c>
      <c r="H237" s="169">
        <v>46.5</v>
      </c>
      <c r="I237" s="170"/>
      <c r="J237" s="171">
        <f>ROUND(I237*H237,2)</f>
        <v>0</v>
      </c>
      <c r="K237" s="167" t="s">
        <v>129</v>
      </c>
      <c r="L237" s="39"/>
      <c r="M237" s="172" t="s">
        <v>3</v>
      </c>
      <c r="N237" s="173" t="s">
        <v>44</v>
      </c>
      <c r="O237" s="72"/>
      <c r="P237" s="174">
        <f>O237*H237</f>
        <v>0</v>
      </c>
      <c r="Q237" s="174">
        <v>0</v>
      </c>
      <c r="R237" s="174">
        <f>Q237*H237</f>
        <v>0</v>
      </c>
      <c r="S237" s="174">
        <v>0</v>
      </c>
      <c r="T237" s="175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176" t="s">
        <v>584</v>
      </c>
      <c r="AT237" s="176" t="s">
        <v>125</v>
      </c>
      <c r="AU237" s="176" t="s">
        <v>83</v>
      </c>
      <c r="AY237" s="19" t="s">
        <v>122</v>
      </c>
      <c r="BE237" s="177">
        <f>IF(N237="základní",J237,0)</f>
        <v>0</v>
      </c>
      <c r="BF237" s="177">
        <f>IF(N237="snížená",J237,0)</f>
        <v>0</v>
      </c>
      <c r="BG237" s="177">
        <f>IF(N237="zákl. přenesená",J237,0)</f>
        <v>0</v>
      </c>
      <c r="BH237" s="177">
        <f>IF(N237="sníž. přenesená",J237,0)</f>
        <v>0</v>
      </c>
      <c r="BI237" s="177">
        <f>IF(N237="nulová",J237,0)</f>
        <v>0</v>
      </c>
      <c r="BJ237" s="19" t="s">
        <v>81</v>
      </c>
      <c r="BK237" s="177">
        <f>ROUND(I237*H237,2)</f>
        <v>0</v>
      </c>
      <c r="BL237" s="19" t="s">
        <v>584</v>
      </c>
      <c r="BM237" s="176" t="s">
        <v>953</v>
      </c>
    </row>
    <row r="238" s="2" customFormat="1">
      <c r="A238" s="38"/>
      <c r="B238" s="39"/>
      <c r="C238" s="38"/>
      <c r="D238" s="178" t="s">
        <v>132</v>
      </c>
      <c r="E238" s="38"/>
      <c r="F238" s="179" t="s">
        <v>954</v>
      </c>
      <c r="G238" s="38"/>
      <c r="H238" s="38"/>
      <c r="I238" s="180"/>
      <c r="J238" s="38"/>
      <c r="K238" s="38"/>
      <c r="L238" s="39"/>
      <c r="M238" s="181"/>
      <c r="N238" s="182"/>
      <c r="O238" s="72"/>
      <c r="P238" s="72"/>
      <c r="Q238" s="72"/>
      <c r="R238" s="72"/>
      <c r="S238" s="72"/>
      <c r="T238" s="73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9" t="s">
        <v>132</v>
      </c>
      <c r="AU238" s="19" t="s">
        <v>83</v>
      </c>
    </row>
    <row r="239" s="13" customFormat="1">
      <c r="A239" s="13"/>
      <c r="B239" s="183"/>
      <c r="C239" s="13"/>
      <c r="D239" s="178" t="s">
        <v>133</v>
      </c>
      <c r="E239" s="184" t="s">
        <v>3</v>
      </c>
      <c r="F239" s="185" t="s">
        <v>847</v>
      </c>
      <c r="G239" s="13"/>
      <c r="H239" s="184" t="s">
        <v>3</v>
      </c>
      <c r="I239" s="186"/>
      <c r="J239" s="13"/>
      <c r="K239" s="13"/>
      <c r="L239" s="183"/>
      <c r="M239" s="187"/>
      <c r="N239" s="188"/>
      <c r="O239" s="188"/>
      <c r="P239" s="188"/>
      <c r="Q239" s="188"/>
      <c r="R239" s="188"/>
      <c r="S239" s="188"/>
      <c r="T239" s="18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84" t="s">
        <v>133</v>
      </c>
      <c r="AU239" s="184" t="s">
        <v>83</v>
      </c>
      <c r="AV239" s="13" t="s">
        <v>81</v>
      </c>
      <c r="AW239" s="13" t="s">
        <v>34</v>
      </c>
      <c r="AX239" s="13" t="s">
        <v>73</v>
      </c>
      <c r="AY239" s="184" t="s">
        <v>122</v>
      </c>
    </row>
    <row r="240" s="13" customFormat="1">
      <c r="A240" s="13"/>
      <c r="B240" s="183"/>
      <c r="C240" s="13"/>
      <c r="D240" s="178" t="s">
        <v>133</v>
      </c>
      <c r="E240" s="184" t="s">
        <v>3</v>
      </c>
      <c r="F240" s="185" t="s">
        <v>955</v>
      </c>
      <c r="G240" s="13"/>
      <c r="H240" s="184" t="s">
        <v>3</v>
      </c>
      <c r="I240" s="186"/>
      <c r="J240" s="13"/>
      <c r="K240" s="13"/>
      <c r="L240" s="183"/>
      <c r="M240" s="187"/>
      <c r="N240" s="188"/>
      <c r="O240" s="188"/>
      <c r="P240" s="188"/>
      <c r="Q240" s="188"/>
      <c r="R240" s="188"/>
      <c r="S240" s="188"/>
      <c r="T240" s="18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84" t="s">
        <v>133</v>
      </c>
      <c r="AU240" s="184" t="s">
        <v>83</v>
      </c>
      <c r="AV240" s="13" t="s">
        <v>81</v>
      </c>
      <c r="AW240" s="13" t="s">
        <v>34</v>
      </c>
      <c r="AX240" s="13" t="s">
        <v>73</v>
      </c>
      <c r="AY240" s="184" t="s">
        <v>122</v>
      </c>
    </row>
    <row r="241" s="14" customFormat="1">
      <c r="A241" s="14"/>
      <c r="B241" s="190"/>
      <c r="C241" s="14"/>
      <c r="D241" s="178" t="s">
        <v>133</v>
      </c>
      <c r="E241" s="191" t="s">
        <v>3</v>
      </c>
      <c r="F241" s="192" t="s">
        <v>956</v>
      </c>
      <c r="G241" s="14"/>
      <c r="H241" s="193">
        <v>46.5</v>
      </c>
      <c r="I241" s="194"/>
      <c r="J241" s="14"/>
      <c r="K241" s="14"/>
      <c r="L241" s="190"/>
      <c r="M241" s="195"/>
      <c r="N241" s="196"/>
      <c r="O241" s="196"/>
      <c r="P241" s="196"/>
      <c r="Q241" s="196"/>
      <c r="R241" s="196"/>
      <c r="S241" s="196"/>
      <c r="T241" s="197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191" t="s">
        <v>133</v>
      </c>
      <c r="AU241" s="191" t="s">
        <v>83</v>
      </c>
      <c r="AV241" s="14" t="s">
        <v>83</v>
      </c>
      <c r="AW241" s="14" t="s">
        <v>34</v>
      </c>
      <c r="AX241" s="14" t="s">
        <v>73</v>
      </c>
      <c r="AY241" s="191" t="s">
        <v>122</v>
      </c>
    </row>
    <row r="242" s="15" customFormat="1">
      <c r="A242" s="15"/>
      <c r="B242" s="198"/>
      <c r="C242" s="15"/>
      <c r="D242" s="178" t="s">
        <v>133</v>
      </c>
      <c r="E242" s="199" t="s">
        <v>3</v>
      </c>
      <c r="F242" s="200" t="s">
        <v>135</v>
      </c>
      <c r="G242" s="15"/>
      <c r="H242" s="201">
        <v>46.5</v>
      </c>
      <c r="I242" s="202"/>
      <c r="J242" s="15"/>
      <c r="K242" s="15"/>
      <c r="L242" s="198"/>
      <c r="M242" s="203"/>
      <c r="N242" s="204"/>
      <c r="O242" s="204"/>
      <c r="P242" s="204"/>
      <c r="Q242" s="204"/>
      <c r="R242" s="204"/>
      <c r="S242" s="204"/>
      <c r="T242" s="205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199" t="s">
        <v>133</v>
      </c>
      <c r="AU242" s="199" t="s">
        <v>83</v>
      </c>
      <c r="AV242" s="15" t="s">
        <v>136</v>
      </c>
      <c r="AW242" s="15" t="s">
        <v>34</v>
      </c>
      <c r="AX242" s="15" t="s">
        <v>81</v>
      </c>
      <c r="AY242" s="199" t="s">
        <v>122</v>
      </c>
    </row>
    <row r="243" s="2" customFormat="1" ht="14.4" customHeight="1">
      <c r="A243" s="38"/>
      <c r="B243" s="164"/>
      <c r="C243" s="209" t="s">
        <v>389</v>
      </c>
      <c r="D243" s="209" t="s">
        <v>304</v>
      </c>
      <c r="E243" s="210" t="s">
        <v>957</v>
      </c>
      <c r="F243" s="211" t="s">
        <v>958</v>
      </c>
      <c r="G243" s="212" t="s">
        <v>307</v>
      </c>
      <c r="H243" s="213">
        <v>32.225000000000001</v>
      </c>
      <c r="I243" s="214"/>
      <c r="J243" s="215">
        <f>ROUND(I243*H243,2)</f>
        <v>0</v>
      </c>
      <c r="K243" s="211" t="s">
        <v>129</v>
      </c>
      <c r="L243" s="216"/>
      <c r="M243" s="217" t="s">
        <v>3</v>
      </c>
      <c r="N243" s="218" t="s">
        <v>44</v>
      </c>
      <c r="O243" s="72"/>
      <c r="P243" s="174">
        <f>O243*H243</f>
        <v>0</v>
      </c>
      <c r="Q243" s="174">
        <v>0.001</v>
      </c>
      <c r="R243" s="174">
        <f>Q243*H243</f>
        <v>0.032225000000000004</v>
      </c>
      <c r="S243" s="174">
        <v>0</v>
      </c>
      <c r="T243" s="175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176" t="s">
        <v>593</v>
      </c>
      <c r="AT243" s="176" t="s">
        <v>304</v>
      </c>
      <c r="AU243" s="176" t="s">
        <v>83</v>
      </c>
      <c r="AY243" s="19" t="s">
        <v>122</v>
      </c>
      <c r="BE243" s="177">
        <f>IF(N243="základní",J243,0)</f>
        <v>0</v>
      </c>
      <c r="BF243" s="177">
        <f>IF(N243="snížená",J243,0)</f>
        <v>0</v>
      </c>
      <c r="BG243" s="177">
        <f>IF(N243="zákl. přenesená",J243,0)</f>
        <v>0</v>
      </c>
      <c r="BH243" s="177">
        <f>IF(N243="sníž. přenesená",J243,0)</f>
        <v>0</v>
      </c>
      <c r="BI243" s="177">
        <f>IF(N243="nulová",J243,0)</f>
        <v>0</v>
      </c>
      <c r="BJ243" s="19" t="s">
        <v>81</v>
      </c>
      <c r="BK243" s="177">
        <f>ROUND(I243*H243,2)</f>
        <v>0</v>
      </c>
      <c r="BL243" s="19" t="s">
        <v>593</v>
      </c>
      <c r="BM243" s="176" t="s">
        <v>959</v>
      </c>
    </row>
    <row r="244" s="2" customFormat="1">
      <c r="A244" s="38"/>
      <c r="B244" s="39"/>
      <c r="C244" s="38"/>
      <c r="D244" s="178" t="s">
        <v>132</v>
      </c>
      <c r="E244" s="38"/>
      <c r="F244" s="179" t="s">
        <v>958</v>
      </c>
      <c r="G244" s="38"/>
      <c r="H244" s="38"/>
      <c r="I244" s="180"/>
      <c r="J244" s="38"/>
      <c r="K244" s="38"/>
      <c r="L244" s="39"/>
      <c r="M244" s="181"/>
      <c r="N244" s="182"/>
      <c r="O244" s="72"/>
      <c r="P244" s="72"/>
      <c r="Q244" s="72"/>
      <c r="R244" s="72"/>
      <c r="S244" s="72"/>
      <c r="T244" s="73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9" t="s">
        <v>132</v>
      </c>
      <c r="AU244" s="19" t="s">
        <v>83</v>
      </c>
    </row>
    <row r="245" s="14" customFormat="1">
      <c r="A245" s="14"/>
      <c r="B245" s="190"/>
      <c r="C245" s="14"/>
      <c r="D245" s="178" t="s">
        <v>133</v>
      </c>
      <c r="E245" s="191" t="s">
        <v>3</v>
      </c>
      <c r="F245" s="192" t="s">
        <v>960</v>
      </c>
      <c r="G245" s="14"/>
      <c r="H245" s="193">
        <v>32.225000000000001</v>
      </c>
      <c r="I245" s="194"/>
      <c r="J245" s="14"/>
      <c r="K245" s="14"/>
      <c r="L245" s="190"/>
      <c r="M245" s="195"/>
      <c r="N245" s="196"/>
      <c r="O245" s="196"/>
      <c r="P245" s="196"/>
      <c r="Q245" s="196"/>
      <c r="R245" s="196"/>
      <c r="S245" s="196"/>
      <c r="T245" s="197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191" t="s">
        <v>133</v>
      </c>
      <c r="AU245" s="191" t="s">
        <v>83</v>
      </c>
      <c r="AV245" s="14" t="s">
        <v>83</v>
      </c>
      <c r="AW245" s="14" t="s">
        <v>34</v>
      </c>
      <c r="AX245" s="14" t="s">
        <v>73</v>
      </c>
      <c r="AY245" s="191" t="s">
        <v>122</v>
      </c>
    </row>
    <row r="246" s="15" customFormat="1">
      <c r="A246" s="15"/>
      <c r="B246" s="198"/>
      <c r="C246" s="15"/>
      <c r="D246" s="178" t="s">
        <v>133</v>
      </c>
      <c r="E246" s="199" t="s">
        <v>3</v>
      </c>
      <c r="F246" s="200" t="s">
        <v>135</v>
      </c>
      <c r="G246" s="15"/>
      <c r="H246" s="201">
        <v>32.225000000000001</v>
      </c>
      <c r="I246" s="202"/>
      <c r="J246" s="15"/>
      <c r="K246" s="15"/>
      <c r="L246" s="198"/>
      <c r="M246" s="203"/>
      <c r="N246" s="204"/>
      <c r="O246" s="204"/>
      <c r="P246" s="204"/>
      <c r="Q246" s="204"/>
      <c r="R246" s="204"/>
      <c r="S246" s="204"/>
      <c r="T246" s="205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199" t="s">
        <v>133</v>
      </c>
      <c r="AU246" s="199" t="s">
        <v>83</v>
      </c>
      <c r="AV246" s="15" t="s">
        <v>136</v>
      </c>
      <c r="AW246" s="15" t="s">
        <v>34</v>
      </c>
      <c r="AX246" s="15" t="s">
        <v>81</v>
      </c>
      <c r="AY246" s="199" t="s">
        <v>122</v>
      </c>
    </row>
    <row r="247" s="2" customFormat="1" ht="14.4" customHeight="1">
      <c r="A247" s="38"/>
      <c r="B247" s="164"/>
      <c r="C247" s="209" t="s">
        <v>397</v>
      </c>
      <c r="D247" s="209" t="s">
        <v>304</v>
      </c>
      <c r="E247" s="210" t="s">
        <v>961</v>
      </c>
      <c r="F247" s="211" t="s">
        <v>962</v>
      </c>
      <c r="G247" s="212" t="s">
        <v>337</v>
      </c>
      <c r="H247" s="213">
        <v>1</v>
      </c>
      <c r="I247" s="214"/>
      <c r="J247" s="215">
        <f>ROUND(I247*H247,2)</f>
        <v>0</v>
      </c>
      <c r="K247" s="211" t="s">
        <v>129</v>
      </c>
      <c r="L247" s="216"/>
      <c r="M247" s="217" t="s">
        <v>3</v>
      </c>
      <c r="N247" s="218" t="s">
        <v>44</v>
      </c>
      <c r="O247" s="72"/>
      <c r="P247" s="174">
        <f>O247*H247</f>
        <v>0</v>
      </c>
      <c r="Q247" s="174">
        <v>0.00023000000000000001</v>
      </c>
      <c r="R247" s="174">
        <f>Q247*H247</f>
        <v>0.00023000000000000001</v>
      </c>
      <c r="S247" s="174">
        <v>0</v>
      </c>
      <c r="T247" s="175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176" t="s">
        <v>593</v>
      </c>
      <c r="AT247" s="176" t="s">
        <v>304</v>
      </c>
      <c r="AU247" s="176" t="s">
        <v>83</v>
      </c>
      <c r="AY247" s="19" t="s">
        <v>122</v>
      </c>
      <c r="BE247" s="177">
        <f>IF(N247="základní",J247,0)</f>
        <v>0</v>
      </c>
      <c r="BF247" s="177">
        <f>IF(N247="snížená",J247,0)</f>
        <v>0</v>
      </c>
      <c r="BG247" s="177">
        <f>IF(N247="zákl. přenesená",J247,0)</f>
        <v>0</v>
      </c>
      <c r="BH247" s="177">
        <f>IF(N247="sníž. přenesená",J247,0)</f>
        <v>0</v>
      </c>
      <c r="BI247" s="177">
        <f>IF(N247="nulová",J247,0)</f>
        <v>0</v>
      </c>
      <c r="BJ247" s="19" t="s">
        <v>81</v>
      </c>
      <c r="BK247" s="177">
        <f>ROUND(I247*H247,2)</f>
        <v>0</v>
      </c>
      <c r="BL247" s="19" t="s">
        <v>593</v>
      </c>
      <c r="BM247" s="176" t="s">
        <v>963</v>
      </c>
    </row>
    <row r="248" s="2" customFormat="1">
      <c r="A248" s="38"/>
      <c r="B248" s="39"/>
      <c r="C248" s="38"/>
      <c r="D248" s="178" t="s">
        <v>132</v>
      </c>
      <c r="E248" s="38"/>
      <c r="F248" s="179" t="s">
        <v>962</v>
      </c>
      <c r="G248" s="38"/>
      <c r="H248" s="38"/>
      <c r="I248" s="180"/>
      <c r="J248" s="38"/>
      <c r="K248" s="38"/>
      <c r="L248" s="39"/>
      <c r="M248" s="181"/>
      <c r="N248" s="182"/>
      <c r="O248" s="72"/>
      <c r="P248" s="72"/>
      <c r="Q248" s="72"/>
      <c r="R248" s="72"/>
      <c r="S248" s="72"/>
      <c r="T248" s="73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9" t="s">
        <v>132</v>
      </c>
      <c r="AU248" s="19" t="s">
        <v>83</v>
      </c>
    </row>
    <row r="249" s="2" customFormat="1" ht="14.4" customHeight="1">
      <c r="A249" s="38"/>
      <c r="B249" s="164"/>
      <c r="C249" s="165" t="s">
        <v>404</v>
      </c>
      <c r="D249" s="165" t="s">
        <v>125</v>
      </c>
      <c r="E249" s="166" t="s">
        <v>964</v>
      </c>
      <c r="F249" s="167" t="s">
        <v>965</v>
      </c>
      <c r="G249" s="168" t="s">
        <v>385</v>
      </c>
      <c r="H249" s="169">
        <v>22</v>
      </c>
      <c r="I249" s="170"/>
      <c r="J249" s="171">
        <f>ROUND(I249*H249,2)</f>
        <v>0</v>
      </c>
      <c r="K249" s="167" t="s">
        <v>129</v>
      </c>
      <c r="L249" s="39"/>
      <c r="M249" s="172" t="s">
        <v>3</v>
      </c>
      <c r="N249" s="173" t="s">
        <v>44</v>
      </c>
      <c r="O249" s="72"/>
      <c r="P249" s="174">
        <f>O249*H249</f>
        <v>0</v>
      </c>
      <c r="Q249" s="174">
        <v>0</v>
      </c>
      <c r="R249" s="174">
        <f>Q249*H249</f>
        <v>0</v>
      </c>
      <c r="S249" s="174">
        <v>0</v>
      </c>
      <c r="T249" s="175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176" t="s">
        <v>584</v>
      </c>
      <c r="AT249" s="176" t="s">
        <v>125</v>
      </c>
      <c r="AU249" s="176" t="s">
        <v>83</v>
      </c>
      <c r="AY249" s="19" t="s">
        <v>122</v>
      </c>
      <c r="BE249" s="177">
        <f>IF(N249="základní",J249,0)</f>
        <v>0</v>
      </c>
      <c r="BF249" s="177">
        <f>IF(N249="snížená",J249,0)</f>
        <v>0</v>
      </c>
      <c r="BG249" s="177">
        <f>IF(N249="zákl. přenesená",J249,0)</f>
        <v>0</v>
      </c>
      <c r="BH249" s="177">
        <f>IF(N249="sníž. přenesená",J249,0)</f>
        <v>0</v>
      </c>
      <c r="BI249" s="177">
        <f>IF(N249="nulová",J249,0)</f>
        <v>0</v>
      </c>
      <c r="BJ249" s="19" t="s">
        <v>81</v>
      </c>
      <c r="BK249" s="177">
        <f>ROUND(I249*H249,2)</f>
        <v>0</v>
      </c>
      <c r="BL249" s="19" t="s">
        <v>584</v>
      </c>
      <c r="BM249" s="176" t="s">
        <v>966</v>
      </c>
    </row>
    <row r="250" s="2" customFormat="1">
      <c r="A250" s="38"/>
      <c r="B250" s="39"/>
      <c r="C250" s="38"/>
      <c r="D250" s="178" t="s">
        <v>132</v>
      </c>
      <c r="E250" s="38"/>
      <c r="F250" s="179" t="s">
        <v>967</v>
      </c>
      <c r="G250" s="38"/>
      <c r="H250" s="38"/>
      <c r="I250" s="180"/>
      <c r="J250" s="38"/>
      <c r="K250" s="38"/>
      <c r="L250" s="39"/>
      <c r="M250" s="181"/>
      <c r="N250" s="182"/>
      <c r="O250" s="72"/>
      <c r="P250" s="72"/>
      <c r="Q250" s="72"/>
      <c r="R250" s="72"/>
      <c r="S250" s="72"/>
      <c r="T250" s="73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9" t="s">
        <v>132</v>
      </c>
      <c r="AU250" s="19" t="s">
        <v>83</v>
      </c>
    </row>
    <row r="251" s="13" customFormat="1">
      <c r="A251" s="13"/>
      <c r="B251" s="183"/>
      <c r="C251" s="13"/>
      <c r="D251" s="178" t="s">
        <v>133</v>
      </c>
      <c r="E251" s="184" t="s">
        <v>3</v>
      </c>
      <c r="F251" s="185" t="s">
        <v>847</v>
      </c>
      <c r="G251" s="13"/>
      <c r="H251" s="184" t="s">
        <v>3</v>
      </c>
      <c r="I251" s="186"/>
      <c r="J251" s="13"/>
      <c r="K251" s="13"/>
      <c r="L251" s="183"/>
      <c r="M251" s="187"/>
      <c r="N251" s="188"/>
      <c r="O251" s="188"/>
      <c r="P251" s="188"/>
      <c r="Q251" s="188"/>
      <c r="R251" s="188"/>
      <c r="S251" s="188"/>
      <c r="T251" s="189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84" t="s">
        <v>133</v>
      </c>
      <c r="AU251" s="184" t="s">
        <v>83</v>
      </c>
      <c r="AV251" s="13" t="s">
        <v>81</v>
      </c>
      <c r="AW251" s="13" t="s">
        <v>34</v>
      </c>
      <c r="AX251" s="13" t="s">
        <v>73</v>
      </c>
      <c r="AY251" s="184" t="s">
        <v>122</v>
      </c>
    </row>
    <row r="252" s="14" customFormat="1">
      <c r="A252" s="14"/>
      <c r="B252" s="190"/>
      <c r="C252" s="14"/>
      <c r="D252" s="178" t="s">
        <v>133</v>
      </c>
      <c r="E252" s="191" t="s">
        <v>3</v>
      </c>
      <c r="F252" s="192" t="s">
        <v>350</v>
      </c>
      <c r="G252" s="14"/>
      <c r="H252" s="193">
        <v>22</v>
      </c>
      <c r="I252" s="194"/>
      <c r="J252" s="14"/>
      <c r="K252" s="14"/>
      <c r="L252" s="190"/>
      <c r="M252" s="195"/>
      <c r="N252" s="196"/>
      <c r="O252" s="196"/>
      <c r="P252" s="196"/>
      <c r="Q252" s="196"/>
      <c r="R252" s="196"/>
      <c r="S252" s="196"/>
      <c r="T252" s="197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191" t="s">
        <v>133</v>
      </c>
      <c r="AU252" s="191" t="s">
        <v>83</v>
      </c>
      <c r="AV252" s="14" t="s">
        <v>83</v>
      </c>
      <c r="AW252" s="14" t="s">
        <v>34</v>
      </c>
      <c r="AX252" s="14" t="s">
        <v>73</v>
      </c>
      <c r="AY252" s="191" t="s">
        <v>122</v>
      </c>
    </row>
    <row r="253" s="15" customFormat="1">
      <c r="A253" s="15"/>
      <c r="B253" s="198"/>
      <c r="C253" s="15"/>
      <c r="D253" s="178" t="s">
        <v>133</v>
      </c>
      <c r="E253" s="199" t="s">
        <v>3</v>
      </c>
      <c r="F253" s="200" t="s">
        <v>135</v>
      </c>
      <c r="G253" s="15"/>
      <c r="H253" s="201">
        <v>22</v>
      </c>
      <c r="I253" s="202"/>
      <c r="J253" s="15"/>
      <c r="K253" s="15"/>
      <c r="L253" s="198"/>
      <c r="M253" s="203"/>
      <c r="N253" s="204"/>
      <c r="O253" s="204"/>
      <c r="P253" s="204"/>
      <c r="Q253" s="204"/>
      <c r="R253" s="204"/>
      <c r="S253" s="204"/>
      <c r="T253" s="205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199" t="s">
        <v>133</v>
      </c>
      <c r="AU253" s="199" t="s">
        <v>83</v>
      </c>
      <c r="AV253" s="15" t="s">
        <v>136</v>
      </c>
      <c r="AW253" s="15" t="s">
        <v>34</v>
      </c>
      <c r="AX253" s="15" t="s">
        <v>81</v>
      </c>
      <c r="AY253" s="199" t="s">
        <v>122</v>
      </c>
    </row>
    <row r="254" s="2" customFormat="1" ht="14.4" customHeight="1">
      <c r="A254" s="38"/>
      <c r="B254" s="164"/>
      <c r="C254" s="209" t="s">
        <v>411</v>
      </c>
      <c r="D254" s="209" t="s">
        <v>304</v>
      </c>
      <c r="E254" s="210" t="s">
        <v>968</v>
      </c>
      <c r="F254" s="211" t="s">
        <v>969</v>
      </c>
      <c r="G254" s="212" t="s">
        <v>385</v>
      </c>
      <c r="H254" s="213">
        <v>24.199999999999999</v>
      </c>
      <c r="I254" s="214"/>
      <c r="J254" s="215">
        <f>ROUND(I254*H254,2)</f>
        <v>0</v>
      </c>
      <c r="K254" s="211" t="s">
        <v>129</v>
      </c>
      <c r="L254" s="216"/>
      <c r="M254" s="217" t="s">
        <v>3</v>
      </c>
      <c r="N254" s="218" t="s">
        <v>44</v>
      </c>
      <c r="O254" s="72"/>
      <c r="P254" s="174">
        <f>O254*H254</f>
        <v>0</v>
      </c>
      <c r="Q254" s="174">
        <v>0.00012</v>
      </c>
      <c r="R254" s="174">
        <f>Q254*H254</f>
        <v>0.0029039999999999999</v>
      </c>
      <c r="S254" s="174">
        <v>0</v>
      </c>
      <c r="T254" s="175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176" t="s">
        <v>593</v>
      </c>
      <c r="AT254" s="176" t="s">
        <v>304</v>
      </c>
      <c r="AU254" s="176" t="s">
        <v>83</v>
      </c>
      <c r="AY254" s="19" t="s">
        <v>122</v>
      </c>
      <c r="BE254" s="177">
        <f>IF(N254="základní",J254,0)</f>
        <v>0</v>
      </c>
      <c r="BF254" s="177">
        <f>IF(N254="snížená",J254,0)</f>
        <v>0</v>
      </c>
      <c r="BG254" s="177">
        <f>IF(N254="zákl. přenesená",J254,0)</f>
        <v>0</v>
      </c>
      <c r="BH254" s="177">
        <f>IF(N254="sníž. přenesená",J254,0)</f>
        <v>0</v>
      </c>
      <c r="BI254" s="177">
        <f>IF(N254="nulová",J254,0)</f>
        <v>0</v>
      </c>
      <c r="BJ254" s="19" t="s">
        <v>81</v>
      </c>
      <c r="BK254" s="177">
        <f>ROUND(I254*H254,2)</f>
        <v>0</v>
      </c>
      <c r="BL254" s="19" t="s">
        <v>593</v>
      </c>
      <c r="BM254" s="176" t="s">
        <v>970</v>
      </c>
    </row>
    <row r="255" s="2" customFormat="1">
      <c r="A255" s="38"/>
      <c r="B255" s="39"/>
      <c r="C255" s="38"/>
      <c r="D255" s="178" t="s">
        <v>132</v>
      </c>
      <c r="E255" s="38"/>
      <c r="F255" s="179" t="s">
        <v>969</v>
      </c>
      <c r="G255" s="38"/>
      <c r="H255" s="38"/>
      <c r="I255" s="180"/>
      <c r="J255" s="38"/>
      <c r="K255" s="38"/>
      <c r="L255" s="39"/>
      <c r="M255" s="181"/>
      <c r="N255" s="182"/>
      <c r="O255" s="72"/>
      <c r="P255" s="72"/>
      <c r="Q255" s="72"/>
      <c r="R255" s="72"/>
      <c r="S255" s="72"/>
      <c r="T255" s="73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9" t="s">
        <v>132</v>
      </c>
      <c r="AU255" s="19" t="s">
        <v>83</v>
      </c>
    </row>
    <row r="256" s="14" customFormat="1">
      <c r="A256" s="14"/>
      <c r="B256" s="190"/>
      <c r="C256" s="14"/>
      <c r="D256" s="178" t="s">
        <v>133</v>
      </c>
      <c r="E256" s="191" t="s">
        <v>3</v>
      </c>
      <c r="F256" s="192" t="s">
        <v>971</v>
      </c>
      <c r="G256" s="14"/>
      <c r="H256" s="193">
        <v>24.199999999999999</v>
      </c>
      <c r="I256" s="194"/>
      <c r="J256" s="14"/>
      <c r="K256" s="14"/>
      <c r="L256" s="190"/>
      <c r="M256" s="195"/>
      <c r="N256" s="196"/>
      <c r="O256" s="196"/>
      <c r="P256" s="196"/>
      <c r="Q256" s="196"/>
      <c r="R256" s="196"/>
      <c r="S256" s="196"/>
      <c r="T256" s="197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191" t="s">
        <v>133</v>
      </c>
      <c r="AU256" s="191" t="s">
        <v>83</v>
      </c>
      <c r="AV256" s="14" t="s">
        <v>83</v>
      </c>
      <c r="AW256" s="14" t="s">
        <v>34</v>
      </c>
      <c r="AX256" s="14" t="s">
        <v>73</v>
      </c>
      <c r="AY256" s="191" t="s">
        <v>122</v>
      </c>
    </row>
    <row r="257" s="15" customFormat="1">
      <c r="A257" s="15"/>
      <c r="B257" s="198"/>
      <c r="C257" s="15"/>
      <c r="D257" s="178" t="s">
        <v>133</v>
      </c>
      <c r="E257" s="199" t="s">
        <v>3</v>
      </c>
      <c r="F257" s="200" t="s">
        <v>135</v>
      </c>
      <c r="G257" s="15"/>
      <c r="H257" s="201">
        <v>24.199999999999999</v>
      </c>
      <c r="I257" s="202"/>
      <c r="J257" s="15"/>
      <c r="K257" s="15"/>
      <c r="L257" s="198"/>
      <c r="M257" s="203"/>
      <c r="N257" s="204"/>
      <c r="O257" s="204"/>
      <c r="P257" s="204"/>
      <c r="Q257" s="204"/>
      <c r="R257" s="204"/>
      <c r="S257" s="204"/>
      <c r="T257" s="205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199" t="s">
        <v>133</v>
      </c>
      <c r="AU257" s="199" t="s">
        <v>83</v>
      </c>
      <c r="AV257" s="15" t="s">
        <v>136</v>
      </c>
      <c r="AW257" s="15" t="s">
        <v>34</v>
      </c>
      <c r="AX257" s="15" t="s">
        <v>81</v>
      </c>
      <c r="AY257" s="199" t="s">
        <v>122</v>
      </c>
    </row>
    <row r="258" s="2" customFormat="1" ht="14.4" customHeight="1">
      <c r="A258" s="38"/>
      <c r="B258" s="164"/>
      <c r="C258" s="165" t="s">
        <v>418</v>
      </c>
      <c r="D258" s="165" t="s">
        <v>125</v>
      </c>
      <c r="E258" s="166" t="s">
        <v>972</v>
      </c>
      <c r="F258" s="167" t="s">
        <v>973</v>
      </c>
      <c r="G258" s="168" t="s">
        <v>385</v>
      </c>
      <c r="H258" s="169">
        <v>58.5</v>
      </c>
      <c r="I258" s="170"/>
      <c r="J258" s="171">
        <f>ROUND(I258*H258,2)</f>
        <v>0</v>
      </c>
      <c r="K258" s="167" t="s">
        <v>129</v>
      </c>
      <c r="L258" s="39"/>
      <c r="M258" s="172" t="s">
        <v>3</v>
      </c>
      <c r="N258" s="173" t="s">
        <v>44</v>
      </c>
      <c r="O258" s="72"/>
      <c r="P258" s="174">
        <f>O258*H258</f>
        <v>0</v>
      </c>
      <c r="Q258" s="174">
        <v>0</v>
      </c>
      <c r="R258" s="174">
        <f>Q258*H258</f>
        <v>0</v>
      </c>
      <c r="S258" s="174">
        <v>0</v>
      </c>
      <c r="T258" s="175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176" t="s">
        <v>584</v>
      </c>
      <c r="AT258" s="176" t="s">
        <v>125</v>
      </c>
      <c r="AU258" s="176" t="s">
        <v>83</v>
      </c>
      <c r="AY258" s="19" t="s">
        <v>122</v>
      </c>
      <c r="BE258" s="177">
        <f>IF(N258="základní",J258,0)</f>
        <v>0</v>
      </c>
      <c r="BF258" s="177">
        <f>IF(N258="snížená",J258,0)</f>
        <v>0</v>
      </c>
      <c r="BG258" s="177">
        <f>IF(N258="zákl. přenesená",J258,0)</f>
        <v>0</v>
      </c>
      <c r="BH258" s="177">
        <f>IF(N258="sníž. přenesená",J258,0)</f>
        <v>0</v>
      </c>
      <c r="BI258" s="177">
        <f>IF(N258="nulová",J258,0)</f>
        <v>0</v>
      </c>
      <c r="BJ258" s="19" t="s">
        <v>81</v>
      </c>
      <c r="BK258" s="177">
        <f>ROUND(I258*H258,2)</f>
        <v>0</v>
      </c>
      <c r="BL258" s="19" t="s">
        <v>584</v>
      </c>
      <c r="BM258" s="176" t="s">
        <v>974</v>
      </c>
    </row>
    <row r="259" s="2" customFormat="1">
      <c r="A259" s="38"/>
      <c r="B259" s="39"/>
      <c r="C259" s="38"/>
      <c r="D259" s="178" t="s">
        <v>132</v>
      </c>
      <c r="E259" s="38"/>
      <c r="F259" s="179" t="s">
        <v>975</v>
      </c>
      <c r="G259" s="38"/>
      <c r="H259" s="38"/>
      <c r="I259" s="180"/>
      <c r="J259" s="38"/>
      <c r="K259" s="38"/>
      <c r="L259" s="39"/>
      <c r="M259" s="181"/>
      <c r="N259" s="182"/>
      <c r="O259" s="72"/>
      <c r="P259" s="72"/>
      <c r="Q259" s="72"/>
      <c r="R259" s="72"/>
      <c r="S259" s="72"/>
      <c r="T259" s="73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9" t="s">
        <v>132</v>
      </c>
      <c r="AU259" s="19" t="s">
        <v>83</v>
      </c>
    </row>
    <row r="260" s="13" customFormat="1">
      <c r="A260" s="13"/>
      <c r="B260" s="183"/>
      <c r="C260" s="13"/>
      <c r="D260" s="178" t="s">
        <v>133</v>
      </c>
      <c r="E260" s="184" t="s">
        <v>3</v>
      </c>
      <c r="F260" s="185" t="s">
        <v>847</v>
      </c>
      <c r="G260" s="13"/>
      <c r="H260" s="184" t="s">
        <v>3</v>
      </c>
      <c r="I260" s="186"/>
      <c r="J260" s="13"/>
      <c r="K260" s="13"/>
      <c r="L260" s="183"/>
      <c r="M260" s="187"/>
      <c r="N260" s="188"/>
      <c r="O260" s="188"/>
      <c r="P260" s="188"/>
      <c r="Q260" s="188"/>
      <c r="R260" s="188"/>
      <c r="S260" s="188"/>
      <c r="T260" s="18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184" t="s">
        <v>133</v>
      </c>
      <c r="AU260" s="184" t="s">
        <v>83</v>
      </c>
      <c r="AV260" s="13" t="s">
        <v>81</v>
      </c>
      <c r="AW260" s="13" t="s">
        <v>34</v>
      </c>
      <c r="AX260" s="13" t="s">
        <v>73</v>
      </c>
      <c r="AY260" s="184" t="s">
        <v>122</v>
      </c>
    </row>
    <row r="261" s="13" customFormat="1">
      <c r="A261" s="13"/>
      <c r="B261" s="183"/>
      <c r="C261" s="13"/>
      <c r="D261" s="178" t="s">
        <v>133</v>
      </c>
      <c r="E261" s="184" t="s">
        <v>3</v>
      </c>
      <c r="F261" s="185" t="s">
        <v>976</v>
      </c>
      <c r="G261" s="13"/>
      <c r="H261" s="184" t="s">
        <v>3</v>
      </c>
      <c r="I261" s="186"/>
      <c r="J261" s="13"/>
      <c r="K261" s="13"/>
      <c r="L261" s="183"/>
      <c r="M261" s="187"/>
      <c r="N261" s="188"/>
      <c r="O261" s="188"/>
      <c r="P261" s="188"/>
      <c r="Q261" s="188"/>
      <c r="R261" s="188"/>
      <c r="S261" s="188"/>
      <c r="T261" s="189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184" t="s">
        <v>133</v>
      </c>
      <c r="AU261" s="184" t="s">
        <v>83</v>
      </c>
      <c r="AV261" s="13" t="s">
        <v>81</v>
      </c>
      <c r="AW261" s="13" t="s">
        <v>34</v>
      </c>
      <c r="AX261" s="13" t="s">
        <v>73</v>
      </c>
      <c r="AY261" s="184" t="s">
        <v>122</v>
      </c>
    </row>
    <row r="262" s="14" customFormat="1">
      <c r="A262" s="14"/>
      <c r="B262" s="190"/>
      <c r="C262" s="14"/>
      <c r="D262" s="178" t="s">
        <v>133</v>
      </c>
      <c r="E262" s="191" t="s">
        <v>3</v>
      </c>
      <c r="F262" s="192" t="s">
        <v>956</v>
      </c>
      <c r="G262" s="14"/>
      <c r="H262" s="193">
        <v>46.5</v>
      </c>
      <c r="I262" s="194"/>
      <c r="J262" s="14"/>
      <c r="K262" s="14"/>
      <c r="L262" s="190"/>
      <c r="M262" s="195"/>
      <c r="N262" s="196"/>
      <c r="O262" s="196"/>
      <c r="P262" s="196"/>
      <c r="Q262" s="196"/>
      <c r="R262" s="196"/>
      <c r="S262" s="196"/>
      <c r="T262" s="197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191" t="s">
        <v>133</v>
      </c>
      <c r="AU262" s="191" t="s">
        <v>83</v>
      </c>
      <c r="AV262" s="14" t="s">
        <v>83</v>
      </c>
      <c r="AW262" s="14" t="s">
        <v>34</v>
      </c>
      <c r="AX262" s="14" t="s">
        <v>73</v>
      </c>
      <c r="AY262" s="191" t="s">
        <v>122</v>
      </c>
    </row>
    <row r="263" s="13" customFormat="1">
      <c r="A263" s="13"/>
      <c r="B263" s="183"/>
      <c r="C263" s="13"/>
      <c r="D263" s="178" t="s">
        <v>133</v>
      </c>
      <c r="E263" s="184" t="s">
        <v>3</v>
      </c>
      <c r="F263" s="185" t="s">
        <v>977</v>
      </c>
      <c r="G263" s="13"/>
      <c r="H263" s="184" t="s">
        <v>3</v>
      </c>
      <c r="I263" s="186"/>
      <c r="J263" s="13"/>
      <c r="K263" s="13"/>
      <c r="L263" s="183"/>
      <c r="M263" s="187"/>
      <c r="N263" s="188"/>
      <c r="O263" s="188"/>
      <c r="P263" s="188"/>
      <c r="Q263" s="188"/>
      <c r="R263" s="188"/>
      <c r="S263" s="188"/>
      <c r="T263" s="18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84" t="s">
        <v>133</v>
      </c>
      <c r="AU263" s="184" t="s">
        <v>83</v>
      </c>
      <c r="AV263" s="13" t="s">
        <v>81</v>
      </c>
      <c r="AW263" s="13" t="s">
        <v>34</v>
      </c>
      <c r="AX263" s="13" t="s">
        <v>73</v>
      </c>
      <c r="AY263" s="184" t="s">
        <v>122</v>
      </c>
    </row>
    <row r="264" s="14" customFormat="1">
      <c r="A264" s="14"/>
      <c r="B264" s="190"/>
      <c r="C264" s="14"/>
      <c r="D264" s="178" t="s">
        <v>133</v>
      </c>
      <c r="E264" s="191" t="s">
        <v>3</v>
      </c>
      <c r="F264" s="192" t="s">
        <v>186</v>
      </c>
      <c r="G264" s="14"/>
      <c r="H264" s="193">
        <v>12</v>
      </c>
      <c r="I264" s="194"/>
      <c r="J264" s="14"/>
      <c r="K264" s="14"/>
      <c r="L264" s="190"/>
      <c r="M264" s="195"/>
      <c r="N264" s="196"/>
      <c r="O264" s="196"/>
      <c r="P264" s="196"/>
      <c r="Q264" s="196"/>
      <c r="R264" s="196"/>
      <c r="S264" s="196"/>
      <c r="T264" s="197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191" t="s">
        <v>133</v>
      </c>
      <c r="AU264" s="191" t="s">
        <v>83</v>
      </c>
      <c r="AV264" s="14" t="s">
        <v>83</v>
      </c>
      <c r="AW264" s="14" t="s">
        <v>34</v>
      </c>
      <c r="AX264" s="14" t="s">
        <v>73</v>
      </c>
      <c r="AY264" s="191" t="s">
        <v>122</v>
      </c>
    </row>
    <row r="265" s="15" customFormat="1">
      <c r="A265" s="15"/>
      <c r="B265" s="198"/>
      <c r="C265" s="15"/>
      <c r="D265" s="178" t="s">
        <v>133</v>
      </c>
      <c r="E265" s="199" t="s">
        <v>3</v>
      </c>
      <c r="F265" s="200" t="s">
        <v>135</v>
      </c>
      <c r="G265" s="15"/>
      <c r="H265" s="201">
        <v>58.5</v>
      </c>
      <c r="I265" s="202"/>
      <c r="J265" s="15"/>
      <c r="K265" s="15"/>
      <c r="L265" s="198"/>
      <c r="M265" s="203"/>
      <c r="N265" s="204"/>
      <c r="O265" s="204"/>
      <c r="P265" s="204"/>
      <c r="Q265" s="204"/>
      <c r="R265" s="204"/>
      <c r="S265" s="204"/>
      <c r="T265" s="20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199" t="s">
        <v>133</v>
      </c>
      <c r="AU265" s="199" t="s">
        <v>83</v>
      </c>
      <c r="AV265" s="15" t="s">
        <v>136</v>
      </c>
      <c r="AW265" s="15" t="s">
        <v>34</v>
      </c>
      <c r="AX265" s="15" t="s">
        <v>81</v>
      </c>
      <c r="AY265" s="199" t="s">
        <v>122</v>
      </c>
    </row>
    <row r="266" s="2" customFormat="1" ht="14.4" customHeight="1">
      <c r="A266" s="38"/>
      <c r="B266" s="164"/>
      <c r="C266" s="209" t="s">
        <v>287</v>
      </c>
      <c r="D266" s="209" t="s">
        <v>304</v>
      </c>
      <c r="E266" s="210" t="s">
        <v>978</v>
      </c>
      <c r="F266" s="211" t="s">
        <v>979</v>
      </c>
      <c r="G266" s="212" t="s">
        <v>385</v>
      </c>
      <c r="H266" s="213">
        <v>64.349999999999994</v>
      </c>
      <c r="I266" s="214"/>
      <c r="J266" s="215">
        <f>ROUND(I266*H266,2)</f>
        <v>0</v>
      </c>
      <c r="K266" s="211" t="s">
        <v>129</v>
      </c>
      <c r="L266" s="216"/>
      <c r="M266" s="217" t="s">
        <v>3</v>
      </c>
      <c r="N266" s="218" t="s">
        <v>44</v>
      </c>
      <c r="O266" s="72"/>
      <c r="P266" s="174">
        <f>O266*H266</f>
        <v>0</v>
      </c>
      <c r="Q266" s="174">
        <v>0.00075000000000000002</v>
      </c>
      <c r="R266" s="174">
        <f>Q266*H266</f>
        <v>0.0482625</v>
      </c>
      <c r="S266" s="174">
        <v>0</v>
      </c>
      <c r="T266" s="175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176" t="s">
        <v>593</v>
      </c>
      <c r="AT266" s="176" t="s">
        <v>304</v>
      </c>
      <c r="AU266" s="176" t="s">
        <v>83</v>
      </c>
      <c r="AY266" s="19" t="s">
        <v>122</v>
      </c>
      <c r="BE266" s="177">
        <f>IF(N266="základní",J266,0)</f>
        <v>0</v>
      </c>
      <c r="BF266" s="177">
        <f>IF(N266="snížená",J266,0)</f>
        <v>0</v>
      </c>
      <c r="BG266" s="177">
        <f>IF(N266="zákl. přenesená",J266,0)</f>
        <v>0</v>
      </c>
      <c r="BH266" s="177">
        <f>IF(N266="sníž. přenesená",J266,0)</f>
        <v>0</v>
      </c>
      <c r="BI266" s="177">
        <f>IF(N266="nulová",J266,0)</f>
        <v>0</v>
      </c>
      <c r="BJ266" s="19" t="s">
        <v>81</v>
      </c>
      <c r="BK266" s="177">
        <f>ROUND(I266*H266,2)</f>
        <v>0</v>
      </c>
      <c r="BL266" s="19" t="s">
        <v>593</v>
      </c>
      <c r="BM266" s="176" t="s">
        <v>980</v>
      </c>
    </row>
    <row r="267" s="2" customFormat="1">
      <c r="A267" s="38"/>
      <c r="B267" s="39"/>
      <c r="C267" s="38"/>
      <c r="D267" s="178" t="s">
        <v>132</v>
      </c>
      <c r="E267" s="38"/>
      <c r="F267" s="179" t="s">
        <v>979</v>
      </c>
      <c r="G267" s="38"/>
      <c r="H267" s="38"/>
      <c r="I267" s="180"/>
      <c r="J267" s="38"/>
      <c r="K267" s="38"/>
      <c r="L267" s="39"/>
      <c r="M267" s="181"/>
      <c r="N267" s="182"/>
      <c r="O267" s="72"/>
      <c r="P267" s="72"/>
      <c r="Q267" s="72"/>
      <c r="R267" s="72"/>
      <c r="S267" s="72"/>
      <c r="T267" s="73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9" t="s">
        <v>132</v>
      </c>
      <c r="AU267" s="19" t="s">
        <v>83</v>
      </c>
    </row>
    <row r="268" s="13" customFormat="1">
      <c r="A268" s="13"/>
      <c r="B268" s="183"/>
      <c r="C268" s="13"/>
      <c r="D268" s="178" t="s">
        <v>133</v>
      </c>
      <c r="E268" s="184" t="s">
        <v>3</v>
      </c>
      <c r="F268" s="185" t="s">
        <v>981</v>
      </c>
      <c r="G268" s="13"/>
      <c r="H268" s="184" t="s">
        <v>3</v>
      </c>
      <c r="I268" s="186"/>
      <c r="J268" s="13"/>
      <c r="K268" s="13"/>
      <c r="L268" s="183"/>
      <c r="M268" s="187"/>
      <c r="N268" s="188"/>
      <c r="O268" s="188"/>
      <c r="P268" s="188"/>
      <c r="Q268" s="188"/>
      <c r="R268" s="188"/>
      <c r="S268" s="188"/>
      <c r="T268" s="189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184" t="s">
        <v>133</v>
      </c>
      <c r="AU268" s="184" t="s">
        <v>83</v>
      </c>
      <c r="AV268" s="13" t="s">
        <v>81</v>
      </c>
      <c r="AW268" s="13" t="s">
        <v>34</v>
      </c>
      <c r="AX268" s="13" t="s">
        <v>73</v>
      </c>
      <c r="AY268" s="184" t="s">
        <v>122</v>
      </c>
    </row>
    <row r="269" s="14" customFormat="1">
      <c r="A269" s="14"/>
      <c r="B269" s="190"/>
      <c r="C269" s="14"/>
      <c r="D269" s="178" t="s">
        <v>133</v>
      </c>
      <c r="E269" s="191" t="s">
        <v>3</v>
      </c>
      <c r="F269" s="192" t="s">
        <v>982</v>
      </c>
      <c r="G269" s="14"/>
      <c r="H269" s="193">
        <v>64.349999999999994</v>
      </c>
      <c r="I269" s="194"/>
      <c r="J269" s="14"/>
      <c r="K269" s="14"/>
      <c r="L269" s="190"/>
      <c r="M269" s="195"/>
      <c r="N269" s="196"/>
      <c r="O269" s="196"/>
      <c r="P269" s="196"/>
      <c r="Q269" s="196"/>
      <c r="R269" s="196"/>
      <c r="S269" s="196"/>
      <c r="T269" s="197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191" t="s">
        <v>133</v>
      </c>
      <c r="AU269" s="191" t="s">
        <v>83</v>
      </c>
      <c r="AV269" s="14" t="s">
        <v>83</v>
      </c>
      <c r="AW269" s="14" t="s">
        <v>34</v>
      </c>
      <c r="AX269" s="14" t="s">
        <v>73</v>
      </c>
      <c r="AY269" s="191" t="s">
        <v>122</v>
      </c>
    </row>
    <row r="270" s="15" customFormat="1">
      <c r="A270" s="15"/>
      <c r="B270" s="198"/>
      <c r="C270" s="15"/>
      <c r="D270" s="178" t="s">
        <v>133</v>
      </c>
      <c r="E270" s="199" t="s">
        <v>3</v>
      </c>
      <c r="F270" s="200" t="s">
        <v>135</v>
      </c>
      <c r="G270" s="15"/>
      <c r="H270" s="201">
        <v>64.349999999999994</v>
      </c>
      <c r="I270" s="202"/>
      <c r="J270" s="15"/>
      <c r="K270" s="15"/>
      <c r="L270" s="198"/>
      <c r="M270" s="203"/>
      <c r="N270" s="204"/>
      <c r="O270" s="204"/>
      <c r="P270" s="204"/>
      <c r="Q270" s="204"/>
      <c r="R270" s="204"/>
      <c r="S270" s="204"/>
      <c r="T270" s="20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199" t="s">
        <v>133</v>
      </c>
      <c r="AU270" s="199" t="s">
        <v>83</v>
      </c>
      <c r="AV270" s="15" t="s">
        <v>136</v>
      </c>
      <c r="AW270" s="15" t="s">
        <v>34</v>
      </c>
      <c r="AX270" s="15" t="s">
        <v>81</v>
      </c>
      <c r="AY270" s="199" t="s">
        <v>122</v>
      </c>
    </row>
    <row r="271" s="2" customFormat="1" ht="24.15" customHeight="1">
      <c r="A271" s="38"/>
      <c r="B271" s="164"/>
      <c r="C271" s="165" t="s">
        <v>427</v>
      </c>
      <c r="D271" s="165" t="s">
        <v>125</v>
      </c>
      <c r="E271" s="166" t="s">
        <v>983</v>
      </c>
      <c r="F271" s="167" t="s">
        <v>984</v>
      </c>
      <c r="G271" s="168" t="s">
        <v>128</v>
      </c>
      <c r="H271" s="169">
        <v>1</v>
      </c>
      <c r="I271" s="170"/>
      <c r="J271" s="171">
        <f>ROUND(I271*H271,2)</f>
        <v>0</v>
      </c>
      <c r="K271" s="167" t="s">
        <v>3</v>
      </c>
      <c r="L271" s="39"/>
      <c r="M271" s="172" t="s">
        <v>3</v>
      </c>
      <c r="N271" s="173" t="s">
        <v>44</v>
      </c>
      <c r="O271" s="72"/>
      <c r="P271" s="174">
        <f>O271*H271</f>
        <v>0</v>
      </c>
      <c r="Q271" s="174">
        <v>0</v>
      </c>
      <c r="R271" s="174">
        <f>Q271*H271</f>
        <v>0</v>
      </c>
      <c r="S271" s="174">
        <v>0</v>
      </c>
      <c r="T271" s="175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176" t="s">
        <v>584</v>
      </c>
      <c r="AT271" s="176" t="s">
        <v>125</v>
      </c>
      <c r="AU271" s="176" t="s">
        <v>83</v>
      </c>
      <c r="AY271" s="19" t="s">
        <v>122</v>
      </c>
      <c r="BE271" s="177">
        <f>IF(N271="základní",J271,0)</f>
        <v>0</v>
      </c>
      <c r="BF271" s="177">
        <f>IF(N271="snížená",J271,0)</f>
        <v>0</v>
      </c>
      <c r="BG271" s="177">
        <f>IF(N271="zákl. přenesená",J271,0)</f>
        <v>0</v>
      </c>
      <c r="BH271" s="177">
        <f>IF(N271="sníž. přenesená",J271,0)</f>
        <v>0</v>
      </c>
      <c r="BI271" s="177">
        <f>IF(N271="nulová",J271,0)</f>
        <v>0</v>
      </c>
      <c r="BJ271" s="19" t="s">
        <v>81</v>
      </c>
      <c r="BK271" s="177">
        <f>ROUND(I271*H271,2)</f>
        <v>0</v>
      </c>
      <c r="BL271" s="19" t="s">
        <v>584</v>
      </c>
      <c r="BM271" s="176" t="s">
        <v>985</v>
      </c>
    </row>
    <row r="272" s="2" customFormat="1">
      <c r="A272" s="38"/>
      <c r="B272" s="39"/>
      <c r="C272" s="38"/>
      <c r="D272" s="178" t="s">
        <v>132</v>
      </c>
      <c r="E272" s="38"/>
      <c r="F272" s="179" t="s">
        <v>984</v>
      </c>
      <c r="G272" s="38"/>
      <c r="H272" s="38"/>
      <c r="I272" s="180"/>
      <c r="J272" s="38"/>
      <c r="K272" s="38"/>
      <c r="L272" s="39"/>
      <c r="M272" s="181"/>
      <c r="N272" s="182"/>
      <c r="O272" s="72"/>
      <c r="P272" s="72"/>
      <c r="Q272" s="72"/>
      <c r="R272" s="72"/>
      <c r="S272" s="72"/>
      <c r="T272" s="73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9" t="s">
        <v>132</v>
      </c>
      <c r="AU272" s="19" t="s">
        <v>83</v>
      </c>
    </row>
    <row r="273" s="13" customFormat="1">
      <c r="A273" s="13"/>
      <c r="B273" s="183"/>
      <c r="C273" s="13"/>
      <c r="D273" s="178" t="s">
        <v>133</v>
      </c>
      <c r="E273" s="184" t="s">
        <v>3</v>
      </c>
      <c r="F273" s="185" t="s">
        <v>847</v>
      </c>
      <c r="G273" s="13"/>
      <c r="H273" s="184" t="s">
        <v>3</v>
      </c>
      <c r="I273" s="186"/>
      <c r="J273" s="13"/>
      <c r="K273" s="13"/>
      <c r="L273" s="183"/>
      <c r="M273" s="187"/>
      <c r="N273" s="188"/>
      <c r="O273" s="188"/>
      <c r="P273" s="188"/>
      <c r="Q273" s="188"/>
      <c r="R273" s="188"/>
      <c r="S273" s="188"/>
      <c r="T273" s="189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184" t="s">
        <v>133</v>
      </c>
      <c r="AU273" s="184" t="s">
        <v>83</v>
      </c>
      <c r="AV273" s="13" t="s">
        <v>81</v>
      </c>
      <c r="AW273" s="13" t="s">
        <v>34</v>
      </c>
      <c r="AX273" s="13" t="s">
        <v>73</v>
      </c>
      <c r="AY273" s="184" t="s">
        <v>122</v>
      </c>
    </row>
    <row r="274" s="13" customFormat="1">
      <c r="A274" s="13"/>
      <c r="B274" s="183"/>
      <c r="C274" s="13"/>
      <c r="D274" s="178" t="s">
        <v>133</v>
      </c>
      <c r="E274" s="184" t="s">
        <v>3</v>
      </c>
      <c r="F274" s="185" t="s">
        <v>986</v>
      </c>
      <c r="G274" s="13"/>
      <c r="H274" s="184" t="s">
        <v>3</v>
      </c>
      <c r="I274" s="186"/>
      <c r="J274" s="13"/>
      <c r="K274" s="13"/>
      <c r="L274" s="183"/>
      <c r="M274" s="187"/>
      <c r="N274" s="188"/>
      <c r="O274" s="188"/>
      <c r="P274" s="188"/>
      <c r="Q274" s="188"/>
      <c r="R274" s="188"/>
      <c r="S274" s="188"/>
      <c r="T274" s="18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184" t="s">
        <v>133</v>
      </c>
      <c r="AU274" s="184" t="s">
        <v>83</v>
      </c>
      <c r="AV274" s="13" t="s">
        <v>81</v>
      </c>
      <c r="AW274" s="13" t="s">
        <v>34</v>
      </c>
      <c r="AX274" s="13" t="s">
        <v>73</v>
      </c>
      <c r="AY274" s="184" t="s">
        <v>122</v>
      </c>
    </row>
    <row r="275" s="13" customFormat="1">
      <c r="A275" s="13"/>
      <c r="B275" s="183"/>
      <c r="C275" s="13"/>
      <c r="D275" s="178" t="s">
        <v>133</v>
      </c>
      <c r="E275" s="184" t="s">
        <v>3</v>
      </c>
      <c r="F275" s="185" t="s">
        <v>987</v>
      </c>
      <c r="G275" s="13"/>
      <c r="H275" s="184" t="s">
        <v>3</v>
      </c>
      <c r="I275" s="186"/>
      <c r="J275" s="13"/>
      <c r="K275" s="13"/>
      <c r="L275" s="183"/>
      <c r="M275" s="187"/>
      <c r="N275" s="188"/>
      <c r="O275" s="188"/>
      <c r="P275" s="188"/>
      <c r="Q275" s="188"/>
      <c r="R275" s="188"/>
      <c r="S275" s="188"/>
      <c r="T275" s="189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184" t="s">
        <v>133</v>
      </c>
      <c r="AU275" s="184" t="s">
        <v>83</v>
      </c>
      <c r="AV275" s="13" t="s">
        <v>81</v>
      </c>
      <c r="AW275" s="13" t="s">
        <v>34</v>
      </c>
      <c r="AX275" s="13" t="s">
        <v>73</v>
      </c>
      <c r="AY275" s="184" t="s">
        <v>122</v>
      </c>
    </row>
    <row r="276" s="14" customFormat="1">
      <c r="A276" s="14"/>
      <c r="B276" s="190"/>
      <c r="C276" s="14"/>
      <c r="D276" s="178" t="s">
        <v>133</v>
      </c>
      <c r="E276" s="191" t="s">
        <v>3</v>
      </c>
      <c r="F276" s="192" t="s">
        <v>81</v>
      </c>
      <c r="G276" s="14"/>
      <c r="H276" s="193">
        <v>1</v>
      </c>
      <c r="I276" s="194"/>
      <c r="J276" s="14"/>
      <c r="K276" s="14"/>
      <c r="L276" s="190"/>
      <c r="M276" s="195"/>
      <c r="N276" s="196"/>
      <c r="O276" s="196"/>
      <c r="P276" s="196"/>
      <c r="Q276" s="196"/>
      <c r="R276" s="196"/>
      <c r="S276" s="196"/>
      <c r="T276" s="197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191" t="s">
        <v>133</v>
      </c>
      <c r="AU276" s="191" t="s">
        <v>83</v>
      </c>
      <c r="AV276" s="14" t="s">
        <v>83</v>
      </c>
      <c r="AW276" s="14" t="s">
        <v>34</v>
      </c>
      <c r="AX276" s="14" t="s">
        <v>73</v>
      </c>
      <c r="AY276" s="191" t="s">
        <v>122</v>
      </c>
    </row>
    <row r="277" s="15" customFormat="1">
      <c r="A277" s="15"/>
      <c r="B277" s="198"/>
      <c r="C277" s="15"/>
      <c r="D277" s="178" t="s">
        <v>133</v>
      </c>
      <c r="E277" s="199" t="s">
        <v>3</v>
      </c>
      <c r="F277" s="200" t="s">
        <v>135</v>
      </c>
      <c r="G277" s="15"/>
      <c r="H277" s="201">
        <v>1</v>
      </c>
      <c r="I277" s="202"/>
      <c r="J277" s="15"/>
      <c r="K277" s="15"/>
      <c r="L277" s="198"/>
      <c r="M277" s="203"/>
      <c r="N277" s="204"/>
      <c r="O277" s="204"/>
      <c r="P277" s="204"/>
      <c r="Q277" s="204"/>
      <c r="R277" s="204"/>
      <c r="S277" s="204"/>
      <c r="T277" s="20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199" t="s">
        <v>133</v>
      </c>
      <c r="AU277" s="199" t="s">
        <v>83</v>
      </c>
      <c r="AV277" s="15" t="s">
        <v>136</v>
      </c>
      <c r="AW277" s="15" t="s">
        <v>34</v>
      </c>
      <c r="AX277" s="15" t="s">
        <v>81</v>
      </c>
      <c r="AY277" s="199" t="s">
        <v>122</v>
      </c>
    </row>
    <row r="278" s="2" customFormat="1" ht="14.4" customHeight="1">
      <c r="A278" s="38"/>
      <c r="B278" s="164"/>
      <c r="C278" s="165" t="s">
        <v>432</v>
      </c>
      <c r="D278" s="165" t="s">
        <v>125</v>
      </c>
      <c r="E278" s="166" t="s">
        <v>988</v>
      </c>
      <c r="F278" s="167" t="s">
        <v>989</v>
      </c>
      <c r="G278" s="168" t="s">
        <v>990</v>
      </c>
      <c r="H278" s="169">
        <v>58.5</v>
      </c>
      <c r="I278" s="170"/>
      <c r="J278" s="171">
        <f>ROUND(I278*H278,2)</f>
        <v>0</v>
      </c>
      <c r="K278" s="167" t="s">
        <v>3</v>
      </c>
      <c r="L278" s="39"/>
      <c r="M278" s="172" t="s">
        <v>3</v>
      </c>
      <c r="N278" s="173" t="s">
        <v>44</v>
      </c>
      <c r="O278" s="72"/>
      <c r="P278" s="174">
        <f>O278*H278</f>
        <v>0</v>
      </c>
      <c r="Q278" s="174">
        <v>0</v>
      </c>
      <c r="R278" s="174">
        <f>Q278*H278</f>
        <v>0</v>
      </c>
      <c r="S278" s="174">
        <v>0</v>
      </c>
      <c r="T278" s="175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176" t="s">
        <v>584</v>
      </c>
      <c r="AT278" s="176" t="s">
        <v>125</v>
      </c>
      <c r="AU278" s="176" t="s">
        <v>83</v>
      </c>
      <c r="AY278" s="19" t="s">
        <v>122</v>
      </c>
      <c r="BE278" s="177">
        <f>IF(N278="základní",J278,0)</f>
        <v>0</v>
      </c>
      <c r="BF278" s="177">
        <f>IF(N278="snížená",J278,0)</f>
        <v>0</v>
      </c>
      <c r="BG278" s="177">
        <f>IF(N278="zákl. přenesená",J278,0)</f>
        <v>0</v>
      </c>
      <c r="BH278" s="177">
        <f>IF(N278="sníž. přenesená",J278,0)</f>
        <v>0</v>
      </c>
      <c r="BI278" s="177">
        <f>IF(N278="nulová",J278,0)</f>
        <v>0</v>
      </c>
      <c r="BJ278" s="19" t="s">
        <v>81</v>
      </c>
      <c r="BK278" s="177">
        <f>ROUND(I278*H278,2)</f>
        <v>0</v>
      </c>
      <c r="BL278" s="19" t="s">
        <v>584</v>
      </c>
      <c r="BM278" s="176" t="s">
        <v>991</v>
      </c>
    </row>
    <row r="279" s="2" customFormat="1">
      <c r="A279" s="38"/>
      <c r="B279" s="39"/>
      <c r="C279" s="38"/>
      <c r="D279" s="178" t="s">
        <v>132</v>
      </c>
      <c r="E279" s="38"/>
      <c r="F279" s="179" t="s">
        <v>992</v>
      </c>
      <c r="G279" s="38"/>
      <c r="H279" s="38"/>
      <c r="I279" s="180"/>
      <c r="J279" s="38"/>
      <c r="K279" s="38"/>
      <c r="L279" s="39"/>
      <c r="M279" s="181"/>
      <c r="N279" s="182"/>
      <c r="O279" s="72"/>
      <c r="P279" s="72"/>
      <c r="Q279" s="72"/>
      <c r="R279" s="72"/>
      <c r="S279" s="72"/>
      <c r="T279" s="73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9" t="s">
        <v>132</v>
      </c>
      <c r="AU279" s="19" t="s">
        <v>83</v>
      </c>
    </row>
    <row r="280" s="13" customFormat="1">
      <c r="A280" s="13"/>
      <c r="B280" s="183"/>
      <c r="C280" s="13"/>
      <c r="D280" s="178" t="s">
        <v>133</v>
      </c>
      <c r="E280" s="184" t="s">
        <v>3</v>
      </c>
      <c r="F280" s="185" t="s">
        <v>847</v>
      </c>
      <c r="G280" s="13"/>
      <c r="H280" s="184" t="s">
        <v>3</v>
      </c>
      <c r="I280" s="186"/>
      <c r="J280" s="13"/>
      <c r="K280" s="13"/>
      <c r="L280" s="183"/>
      <c r="M280" s="187"/>
      <c r="N280" s="188"/>
      <c r="O280" s="188"/>
      <c r="P280" s="188"/>
      <c r="Q280" s="188"/>
      <c r="R280" s="188"/>
      <c r="S280" s="188"/>
      <c r="T280" s="189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184" t="s">
        <v>133</v>
      </c>
      <c r="AU280" s="184" t="s">
        <v>83</v>
      </c>
      <c r="AV280" s="13" t="s">
        <v>81</v>
      </c>
      <c r="AW280" s="13" t="s">
        <v>34</v>
      </c>
      <c r="AX280" s="13" t="s">
        <v>73</v>
      </c>
      <c r="AY280" s="184" t="s">
        <v>122</v>
      </c>
    </row>
    <row r="281" s="14" customFormat="1">
      <c r="A281" s="14"/>
      <c r="B281" s="190"/>
      <c r="C281" s="14"/>
      <c r="D281" s="178" t="s">
        <v>133</v>
      </c>
      <c r="E281" s="191" t="s">
        <v>3</v>
      </c>
      <c r="F281" s="192" t="s">
        <v>993</v>
      </c>
      <c r="G281" s="14"/>
      <c r="H281" s="193">
        <v>58.5</v>
      </c>
      <c r="I281" s="194"/>
      <c r="J281" s="14"/>
      <c r="K281" s="14"/>
      <c r="L281" s="190"/>
      <c r="M281" s="195"/>
      <c r="N281" s="196"/>
      <c r="O281" s="196"/>
      <c r="P281" s="196"/>
      <c r="Q281" s="196"/>
      <c r="R281" s="196"/>
      <c r="S281" s="196"/>
      <c r="T281" s="197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191" t="s">
        <v>133</v>
      </c>
      <c r="AU281" s="191" t="s">
        <v>83</v>
      </c>
      <c r="AV281" s="14" t="s">
        <v>83</v>
      </c>
      <c r="AW281" s="14" t="s">
        <v>34</v>
      </c>
      <c r="AX281" s="14" t="s">
        <v>73</v>
      </c>
      <c r="AY281" s="191" t="s">
        <v>122</v>
      </c>
    </row>
    <row r="282" s="15" customFormat="1">
      <c r="A282" s="15"/>
      <c r="B282" s="198"/>
      <c r="C282" s="15"/>
      <c r="D282" s="178" t="s">
        <v>133</v>
      </c>
      <c r="E282" s="199" t="s">
        <v>3</v>
      </c>
      <c r="F282" s="200" t="s">
        <v>135</v>
      </c>
      <c r="G282" s="15"/>
      <c r="H282" s="201">
        <v>58.5</v>
      </c>
      <c r="I282" s="202"/>
      <c r="J282" s="15"/>
      <c r="K282" s="15"/>
      <c r="L282" s="198"/>
      <c r="M282" s="203"/>
      <c r="N282" s="204"/>
      <c r="O282" s="204"/>
      <c r="P282" s="204"/>
      <c r="Q282" s="204"/>
      <c r="R282" s="204"/>
      <c r="S282" s="204"/>
      <c r="T282" s="20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199" t="s">
        <v>133</v>
      </c>
      <c r="AU282" s="199" t="s">
        <v>83</v>
      </c>
      <c r="AV282" s="15" t="s">
        <v>136</v>
      </c>
      <c r="AW282" s="15" t="s">
        <v>34</v>
      </c>
      <c r="AX282" s="15" t="s">
        <v>81</v>
      </c>
      <c r="AY282" s="199" t="s">
        <v>122</v>
      </c>
    </row>
    <row r="283" s="2" customFormat="1" ht="14.4" customHeight="1">
      <c r="A283" s="38"/>
      <c r="B283" s="164"/>
      <c r="C283" s="165" t="s">
        <v>437</v>
      </c>
      <c r="D283" s="165" t="s">
        <v>125</v>
      </c>
      <c r="E283" s="166" t="s">
        <v>994</v>
      </c>
      <c r="F283" s="167" t="s">
        <v>995</v>
      </c>
      <c r="G283" s="168" t="s">
        <v>128</v>
      </c>
      <c r="H283" s="169">
        <v>1</v>
      </c>
      <c r="I283" s="170"/>
      <c r="J283" s="171">
        <f>ROUND(I283*H283,2)</f>
        <v>0</v>
      </c>
      <c r="K283" s="167" t="s">
        <v>3</v>
      </c>
      <c r="L283" s="39"/>
      <c r="M283" s="172" t="s">
        <v>3</v>
      </c>
      <c r="N283" s="173" t="s">
        <v>44</v>
      </c>
      <c r="O283" s="72"/>
      <c r="P283" s="174">
        <f>O283*H283</f>
        <v>0</v>
      </c>
      <c r="Q283" s="174">
        <v>0</v>
      </c>
      <c r="R283" s="174">
        <f>Q283*H283</f>
        <v>0</v>
      </c>
      <c r="S283" s="174">
        <v>0</v>
      </c>
      <c r="T283" s="175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176" t="s">
        <v>584</v>
      </c>
      <c r="AT283" s="176" t="s">
        <v>125</v>
      </c>
      <c r="AU283" s="176" t="s">
        <v>83</v>
      </c>
      <c r="AY283" s="19" t="s">
        <v>122</v>
      </c>
      <c r="BE283" s="177">
        <f>IF(N283="základní",J283,0)</f>
        <v>0</v>
      </c>
      <c r="BF283" s="177">
        <f>IF(N283="snížená",J283,0)</f>
        <v>0</v>
      </c>
      <c r="BG283" s="177">
        <f>IF(N283="zákl. přenesená",J283,0)</f>
        <v>0</v>
      </c>
      <c r="BH283" s="177">
        <f>IF(N283="sníž. přenesená",J283,0)</f>
        <v>0</v>
      </c>
      <c r="BI283" s="177">
        <f>IF(N283="nulová",J283,0)</f>
        <v>0</v>
      </c>
      <c r="BJ283" s="19" t="s">
        <v>81</v>
      </c>
      <c r="BK283" s="177">
        <f>ROUND(I283*H283,2)</f>
        <v>0</v>
      </c>
      <c r="BL283" s="19" t="s">
        <v>584</v>
      </c>
      <c r="BM283" s="176" t="s">
        <v>996</v>
      </c>
    </row>
    <row r="284" s="2" customFormat="1">
      <c r="A284" s="38"/>
      <c r="B284" s="39"/>
      <c r="C284" s="38"/>
      <c r="D284" s="178" t="s">
        <v>132</v>
      </c>
      <c r="E284" s="38"/>
      <c r="F284" s="179" t="s">
        <v>995</v>
      </c>
      <c r="G284" s="38"/>
      <c r="H284" s="38"/>
      <c r="I284" s="180"/>
      <c r="J284" s="38"/>
      <c r="K284" s="38"/>
      <c r="L284" s="39"/>
      <c r="M284" s="181"/>
      <c r="N284" s="182"/>
      <c r="O284" s="72"/>
      <c r="P284" s="72"/>
      <c r="Q284" s="72"/>
      <c r="R284" s="72"/>
      <c r="S284" s="72"/>
      <c r="T284" s="73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9" t="s">
        <v>132</v>
      </c>
      <c r="AU284" s="19" t="s">
        <v>83</v>
      </c>
    </row>
    <row r="285" s="2" customFormat="1" ht="14.4" customHeight="1">
      <c r="A285" s="38"/>
      <c r="B285" s="164"/>
      <c r="C285" s="165" t="s">
        <v>442</v>
      </c>
      <c r="D285" s="165" t="s">
        <v>125</v>
      </c>
      <c r="E285" s="166" t="s">
        <v>997</v>
      </c>
      <c r="F285" s="167" t="s">
        <v>998</v>
      </c>
      <c r="G285" s="168" t="s">
        <v>128</v>
      </c>
      <c r="H285" s="169">
        <v>1</v>
      </c>
      <c r="I285" s="170"/>
      <c r="J285" s="171">
        <f>ROUND(I285*H285,2)</f>
        <v>0</v>
      </c>
      <c r="K285" s="167" t="s">
        <v>3</v>
      </c>
      <c r="L285" s="39"/>
      <c r="M285" s="172" t="s">
        <v>3</v>
      </c>
      <c r="N285" s="173" t="s">
        <v>44</v>
      </c>
      <c r="O285" s="72"/>
      <c r="P285" s="174">
        <f>O285*H285</f>
        <v>0</v>
      </c>
      <c r="Q285" s="174">
        <v>0</v>
      </c>
      <c r="R285" s="174">
        <f>Q285*H285</f>
        <v>0</v>
      </c>
      <c r="S285" s="174">
        <v>0</v>
      </c>
      <c r="T285" s="175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176" t="s">
        <v>584</v>
      </c>
      <c r="AT285" s="176" t="s">
        <v>125</v>
      </c>
      <c r="AU285" s="176" t="s">
        <v>83</v>
      </c>
      <c r="AY285" s="19" t="s">
        <v>122</v>
      </c>
      <c r="BE285" s="177">
        <f>IF(N285="základní",J285,0)</f>
        <v>0</v>
      </c>
      <c r="BF285" s="177">
        <f>IF(N285="snížená",J285,0)</f>
        <v>0</v>
      </c>
      <c r="BG285" s="177">
        <f>IF(N285="zákl. přenesená",J285,0)</f>
        <v>0</v>
      </c>
      <c r="BH285" s="177">
        <f>IF(N285="sníž. přenesená",J285,0)</f>
        <v>0</v>
      </c>
      <c r="BI285" s="177">
        <f>IF(N285="nulová",J285,0)</f>
        <v>0</v>
      </c>
      <c r="BJ285" s="19" t="s">
        <v>81</v>
      </c>
      <c r="BK285" s="177">
        <f>ROUND(I285*H285,2)</f>
        <v>0</v>
      </c>
      <c r="BL285" s="19" t="s">
        <v>584</v>
      </c>
      <c r="BM285" s="176" t="s">
        <v>999</v>
      </c>
    </row>
    <row r="286" s="2" customFormat="1">
      <c r="A286" s="38"/>
      <c r="B286" s="39"/>
      <c r="C286" s="38"/>
      <c r="D286" s="178" t="s">
        <v>132</v>
      </c>
      <c r="E286" s="38"/>
      <c r="F286" s="179" t="s">
        <v>998</v>
      </c>
      <c r="G286" s="38"/>
      <c r="H286" s="38"/>
      <c r="I286" s="180"/>
      <c r="J286" s="38"/>
      <c r="K286" s="38"/>
      <c r="L286" s="39"/>
      <c r="M286" s="181"/>
      <c r="N286" s="182"/>
      <c r="O286" s="72"/>
      <c r="P286" s="72"/>
      <c r="Q286" s="72"/>
      <c r="R286" s="72"/>
      <c r="S286" s="72"/>
      <c r="T286" s="73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9" t="s">
        <v>132</v>
      </c>
      <c r="AU286" s="19" t="s">
        <v>83</v>
      </c>
    </row>
    <row r="287" s="14" customFormat="1">
      <c r="A287" s="14"/>
      <c r="B287" s="190"/>
      <c r="C287" s="14"/>
      <c r="D287" s="178" t="s">
        <v>133</v>
      </c>
      <c r="E287" s="191" t="s">
        <v>3</v>
      </c>
      <c r="F287" s="192" t="s">
        <v>81</v>
      </c>
      <c r="G287" s="14"/>
      <c r="H287" s="193">
        <v>1</v>
      </c>
      <c r="I287" s="194"/>
      <c r="J287" s="14"/>
      <c r="K287" s="14"/>
      <c r="L287" s="190"/>
      <c r="M287" s="195"/>
      <c r="N287" s="196"/>
      <c r="O287" s="196"/>
      <c r="P287" s="196"/>
      <c r="Q287" s="196"/>
      <c r="R287" s="196"/>
      <c r="S287" s="196"/>
      <c r="T287" s="197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191" t="s">
        <v>133</v>
      </c>
      <c r="AU287" s="191" t="s">
        <v>83</v>
      </c>
      <c r="AV287" s="14" t="s">
        <v>83</v>
      </c>
      <c r="AW287" s="14" t="s">
        <v>34</v>
      </c>
      <c r="AX287" s="14" t="s">
        <v>73</v>
      </c>
      <c r="AY287" s="191" t="s">
        <v>122</v>
      </c>
    </row>
    <row r="288" s="15" customFormat="1">
      <c r="A288" s="15"/>
      <c r="B288" s="198"/>
      <c r="C288" s="15"/>
      <c r="D288" s="178" t="s">
        <v>133</v>
      </c>
      <c r="E288" s="199" t="s">
        <v>3</v>
      </c>
      <c r="F288" s="200" t="s">
        <v>135</v>
      </c>
      <c r="G288" s="15"/>
      <c r="H288" s="201">
        <v>1</v>
      </c>
      <c r="I288" s="202"/>
      <c r="J288" s="15"/>
      <c r="K288" s="15"/>
      <c r="L288" s="198"/>
      <c r="M288" s="203"/>
      <c r="N288" s="204"/>
      <c r="O288" s="204"/>
      <c r="P288" s="204"/>
      <c r="Q288" s="204"/>
      <c r="R288" s="204"/>
      <c r="S288" s="204"/>
      <c r="T288" s="20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199" t="s">
        <v>133</v>
      </c>
      <c r="AU288" s="199" t="s">
        <v>83</v>
      </c>
      <c r="AV288" s="15" t="s">
        <v>136</v>
      </c>
      <c r="AW288" s="15" t="s">
        <v>34</v>
      </c>
      <c r="AX288" s="15" t="s">
        <v>81</v>
      </c>
      <c r="AY288" s="199" t="s">
        <v>122</v>
      </c>
    </row>
    <row r="289" s="12" customFormat="1" ht="22.8" customHeight="1">
      <c r="A289" s="12"/>
      <c r="B289" s="151"/>
      <c r="C289" s="12"/>
      <c r="D289" s="152" t="s">
        <v>72</v>
      </c>
      <c r="E289" s="162" t="s">
        <v>579</v>
      </c>
      <c r="F289" s="162" t="s">
        <v>580</v>
      </c>
      <c r="G289" s="12"/>
      <c r="H289" s="12"/>
      <c r="I289" s="154"/>
      <c r="J289" s="163">
        <f>BK289</f>
        <v>0</v>
      </c>
      <c r="K289" s="12"/>
      <c r="L289" s="151"/>
      <c r="M289" s="156"/>
      <c r="N289" s="157"/>
      <c r="O289" s="157"/>
      <c r="P289" s="158">
        <f>SUM(P290:P303)</f>
        <v>0</v>
      </c>
      <c r="Q289" s="157"/>
      <c r="R289" s="158">
        <f>SUM(R290:R303)</f>
        <v>3.61008</v>
      </c>
      <c r="S289" s="157"/>
      <c r="T289" s="159">
        <f>SUM(T290:T303)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152" t="s">
        <v>142</v>
      </c>
      <c r="AT289" s="160" t="s">
        <v>72</v>
      </c>
      <c r="AU289" s="160" t="s">
        <v>81</v>
      </c>
      <c r="AY289" s="152" t="s">
        <v>122</v>
      </c>
      <c r="BK289" s="161">
        <f>SUM(BK290:BK303)</f>
        <v>0</v>
      </c>
    </row>
    <row r="290" s="2" customFormat="1" ht="14.4" customHeight="1">
      <c r="A290" s="38"/>
      <c r="B290" s="164"/>
      <c r="C290" s="165" t="s">
        <v>447</v>
      </c>
      <c r="D290" s="165" t="s">
        <v>125</v>
      </c>
      <c r="E290" s="166" t="s">
        <v>1000</v>
      </c>
      <c r="F290" s="167" t="s">
        <v>1001</v>
      </c>
      <c r="G290" s="168" t="s">
        <v>385</v>
      </c>
      <c r="H290" s="169">
        <v>16</v>
      </c>
      <c r="I290" s="170"/>
      <c r="J290" s="171">
        <f>ROUND(I290*H290,2)</f>
        <v>0</v>
      </c>
      <c r="K290" s="167" t="s">
        <v>129</v>
      </c>
      <c r="L290" s="39"/>
      <c r="M290" s="172" t="s">
        <v>3</v>
      </c>
      <c r="N290" s="173" t="s">
        <v>44</v>
      </c>
      <c r="O290" s="72"/>
      <c r="P290" s="174">
        <f>O290*H290</f>
        <v>0</v>
      </c>
      <c r="Q290" s="174">
        <v>0.22563</v>
      </c>
      <c r="R290" s="174">
        <f>Q290*H290</f>
        <v>3.61008</v>
      </c>
      <c r="S290" s="174">
        <v>0</v>
      </c>
      <c r="T290" s="175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176" t="s">
        <v>584</v>
      </c>
      <c r="AT290" s="176" t="s">
        <v>125</v>
      </c>
      <c r="AU290" s="176" t="s">
        <v>83</v>
      </c>
      <c r="AY290" s="19" t="s">
        <v>122</v>
      </c>
      <c r="BE290" s="177">
        <f>IF(N290="základní",J290,0)</f>
        <v>0</v>
      </c>
      <c r="BF290" s="177">
        <f>IF(N290="snížená",J290,0)</f>
        <v>0</v>
      </c>
      <c r="BG290" s="177">
        <f>IF(N290="zákl. přenesená",J290,0)</f>
        <v>0</v>
      </c>
      <c r="BH290" s="177">
        <f>IF(N290="sníž. přenesená",J290,0)</f>
        <v>0</v>
      </c>
      <c r="BI290" s="177">
        <f>IF(N290="nulová",J290,0)</f>
        <v>0</v>
      </c>
      <c r="BJ290" s="19" t="s">
        <v>81</v>
      </c>
      <c r="BK290" s="177">
        <f>ROUND(I290*H290,2)</f>
        <v>0</v>
      </c>
      <c r="BL290" s="19" t="s">
        <v>584</v>
      </c>
      <c r="BM290" s="176" t="s">
        <v>1002</v>
      </c>
    </row>
    <row r="291" s="2" customFormat="1">
      <c r="A291" s="38"/>
      <c r="B291" s="39"/>
      <c r="C291" s="38"/>
      <c r="D291" s="178" t="s">
        <v>132</v>
      </c>
      <c r="E291" s="38"/>
      <c r="F291" s="179" t="s">
        <v>1003</v>
      </c>
      <c r="G291" s="38"/>
      <c r="H291" s="38"/>
      <c r="I291" s="180"/>
      <c r="J291" s="38"/>
      <c r="K291" s="38"/>
      <c r="L291" s="39"/>
      <c r="M291" s="181"/>
      <c r="N291" s="182"/>
      <c r="O291" s="72"/>
      <c r="P291" s="72"/>
      <c r="Q291" s="72"/>
      <c r="R291" s="72"/>
      <c r="S291" s="72"/>
      <c r="T291" s="73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9" t="s">
        <v>132</v>
      </c>
      <c r="AU291" s="19" t="s">
        <v>83</v>
      </c>
    </row>
    <row r="292" s="13" customFormat="1">
      <c r="A292" s="13"/>
      <c r="B292" s="183"/>
      <c r="C292" s="13"/>
      <c r="D292" s="178" t="s">
        <v>133</v>
      </c>
      <c r="E292" s="184" t="s">
        <v>3</v>
      </c>
      <c r="F292" s="185" t="s">
        <v>847</v>
      </c>
      <c r="G292" s="13"/>
      <c r="H292" s="184" t="s">
        <v>3</v>
      </c>
      <c r="I292" s="186"/>
      <c r="J292" s="13"/>
      <c r="K292" s="13"/>
      <c r="L292" s="183"/>
      <c r="M292" s="187"/>
      <c r="N292" s="188"/>
      <c r="O292" s="188"/>
      <c r="P292" s="188"/>
      <c r="Q292" s="188"/>
      <c r="R292" s="188"/>
      <c r="S292" s="188"/>
      <c r="T292" s="189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184" t="s">
        <v>133</v>
      </c>
      <c r="AU292" s="184" t="s">
        <v>83</v>
      </c>
      <c r="AV292" s="13" t="s">
        <v>81</v>
      </c>
      <c r="AW292" s="13" t="s">
        <v>34</v>
      </c>
      <c r="AX292" s="13" t="s">
        <v>73</v>
      </c>
      <c r="AY292" s="184" t="s">
        <v>122</v>
      </c>
    </row>
    <row r="293" s="13" customFormat="1">
      <c r="A293" s="13"/>
      <c r="B293" s="183"/>
      <c r="C293" s="13"/>
      <c r="D293" s="178" t="s">
        <v>133</v>
      </c>
      <c r="E293" s="184" t="s">
        <v>3</v>
      </c>
      <c r="F293" s="185" t="s">
        <v>1004</v>
      </c>
      <c r="G293" s="13"/>
      <c r="H293" s="184" t="s">
        <v>3</v>
      </c>
      <c r="I293" s="186"/>
      <c r="J293" s="13"/>
      <c r="K293" s="13"/>
      <c r="L293" s="183"/>
      <c r="M293" s="187"/>
      <c r="N293" s="188"/>
      <c r="O293" s="188"/>
      <c r="P293" s="188"/>
      <c r="Q293" s="188"/>
      <c r="R293" s="188"/>
      <c r="S293" s="188"/>
      <c r="T293" s="189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184" t="s">
        <v>133</v>
      </c>
      <c r="AU293" s="184" t="s">
        <v>83</v>
      </c>
      <c r="AV293" s="13" t="s">
        <v>81</v>
      </c>
      <c r="AW293" s="13" t="s">
        <v>34</v>
      </c>
      <c r="AX293" s="13" t="s">
        <v>73</v>
      </c>
      <c r="AY293" s="184" t="s">
        <v>122</v>
      </c>
    </row>
    <row r="294" s="14" customFormat="1">
      <c r="A294" s="14"/>
      <c r="B294" s="190"/>
      <c r="C294" s="14"/>
      <c r="D294" s="178" t="s">
        <v>133</v>
      </c>
      <c r="E294" s="191" t="s">
        <v>3</v>
      </c>
      <c r="F294" s="192" t="s">
        <v>1005</v>
      </c>
      <c r="G294" s="14"/>
      <c r="H294" s="193">
        <v>16</v>
      </c>
      <c r="I294" s="194"/>
      <c r="J294" s="14"/>
      <c r="K294" s="14"/>
      <c r="L294" s="190"/>
      <c r="M294" s="195"/>
      <c r="N294" s="196"/>
      <c r="O294" s="196"/>
      <c r="P294" s="196"/>
      <c r="Q294" s="196"/>
      <c r="R294" s="196"/>
      <c r="S294" s="196"/>
      <c r="T294" s="197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191" t="s">
        <v>133</v>
      </c>
      <c r="AU294" s="191" t="s">
        <v>83</v>
      </c>
      <c r="AV294" s="14" t="s">
        <v>83</v>
      </c>
      <c r="AW294" s="14" t="s">
        <v>34</v>
      </c>
      <c r="AX294" s="14" t="s">
        <v>73</v>
      </c>
      <c r="AY294" s="191" t="s">
        <v>122</v>
      </c>
    </row>
    <row r="295" s="15" customFormat="1">
      <c r="A295" s="15"/>
      <c r="B295" s="198"/>
      <c r="C295" s="15"/>
      <c r="D295" s="178" t="s">
        <v>133</v>
      </c>
      <c r="E295" s="199" t="s">
        <v>3</v>
      </c>
      <c r="F295" s="200" t="s">
        <v>135</v>
      </c>
      <c r="G295" s="15"/>
      <c r="H295" s="201">
        <v>16</v>
      </c>
      <c r="I295" s="202"/>
      <c r="J295" s="15"/>
      <c r="K295" s="15"/>
      <c r="L295" s="198"/>
      <c r="M295" s="203"/>
      <c r="N295" s="204"/>
      <c r="O295" s="204"/>
      <c r="P295" s="204"/>
      <c r="Q295" s="204"/>
      <c r="R295" s="204"/>
      <c r="S295" s="204"/>
      <c r="T295" s="20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199" t="s">
        <v>133</v>
      </c>
      <c r="AU295" s="199" t="s">
        <v>83</v>
      </c>
      <c r="AV295" s="15" t="s">
        <v>136</v>
      </c>
      <c r="AW295" s="15" t="s">
        <v>34</v>
      </c>
      <c r="AX295" s="15" t="s">
        <v>81</v>
      </c>
      <c r="AY295" s="199" t="s">
        <v>122</v>
      </c>
    </row>
    <row r="296" s="2" customFormat="1" ht="14.4" customHeight="1">
      <c r="A296" s="38"/>
      <c r="B296" s="164"/>
      <c r="C296" s="209" t="s">
        <v>454</v>
      </c>
      <c r="D296" s="209" t="s">
        <v>304</v>
      </c>
      <c r="E296" s="210" t="s">
        <v>1006</v>
      </c>
      <c r="F296" s="211" t="s">
        <v>1007</v>
      </c>
      <c r="G296" s="212" t="s">
        <v>990</v>
      </c>
      <c r="H296" s="213">
        <v>17.600000000000001</v>
      </c>
      <c r="I296" s="214"/>
      <c r="J296" s="215">
        <f>ROUND(I296*H296,2)</f>
        <v>0</v>
      </c>
      <c r="K296" s="211" t="s">
        <v>3</v>
      </c>
      <c r="L296" s="216"/>
      <c r="M296" s="217" t="s">
        <v>3</v>
      </c>
      <c r="N296" s="218" t="s">
        <v>44</v>
      </c>
      <c r="O296" s="72"/>
      <c r="P296" s="174">
        <f>O296*H296</f>
        <v>0</v>
      </c>
      <c r="Q296" s="174">
        <v>0</v>
      </c>
      <c r="R296" s="174">
        <f>Q296*H296</f>
        <v>0</v>
      </c>
      <c r="S296" s="174">
        <v>0</v>
      </c>
      <c r="T296" s="175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176" t="s">
        <v>1008</v>
      </c>
      <c r="AT296" s="176" t="s">
        <v>304</v>
      </c>
      <c r="AU296" s="176" t="s">
        <v>83</v>
      </c>
      <c r="AY296" s="19" t="s">
        <v>122</v>
      </c>
      <c r="BE296" s="177">
        <f>IF(N296="základní",J296,0)</f>
        <v>0</v>
      </c>
      <c r="BF296" s="177">
        <f>IF(N296="snížená",J296,0)</f>
        <v>0</v>
      </c>
      <c r="BG296" s="177">
        <f>IF(N296="zákl. přenesená",J296,0)</f>
        <v>0</v>
      </c>
      <c r="BH296" s="177">
        <f>IF(N296="sníž. přenesená",J296,0)</f>
        <v>0</v>
      </c>
      <c r="BI296" s="177">
        <f>IF(N296="nulová",J296,0)</f>
        <v>0</v>
      </c>
      <c r="BJ296" s="19" t="s">
        <v>81</v>
      </c>
      <c r="BK296" s="177">
        <f>ROUND(I296*H296,2)</f>
        <v>0</v>
      </c>
      <c r="BL296" s="19" t="s">
        <v>584</v>
      </c>
      <c r="BM296" s="176" t="s">
        <v>1009</v>
      </c>
    </row>
    <row r="297" s="2" customFormat="1">
      <c r="A297" s="38"/>
      <c r="B297" s="39"/>
      <c r="C297" s="38"/>
      <c r="D297" s="178" t="s">
        <v>132</v>
      </c>
      <c r="E297" s="38"/>
      <c r="F297" s="179" t="s">
        <v>1007</v>
      </c>
      <c r="G297" s="38"/>
      <c r="H297" s="38"/>
      <c r="I297" s="180"/>
      <c r="J297" s="38"/>
      <c r="K297" s="38"/>
      <c r="L297" s="39"/>
      <c r="M297" s="181"/>
      <c r="N297" s="182"/>
      <c r="O297" s="72"/>
      <c r="P297" s="72"/>
      <c r="Q297" s="72"/>
      <c r="R297" s="72"/>
      <c r="S297" s="72"/>
      <c r="T297" s="73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9" t="s">
        <v>132</v>
      </c>
      <c r="AU297" s="19" t="s">
        <v>83</v>
      </c>
    </row>
    <row r="298" s="13" customFormat="1">
      <c r="A298" s="13"/>
      <c r="B298" s="183"/>
      <c r="C298" s="13"/>
      <c r="D298" s="178" t="s">
        <v>133</v>
      </c>
      <c r="E298" s="184" t="s">
        <v>3</v>
      </c>
      <c r="F298" s="185" t="s">
        <v>847</v>
      </c>
      <c r="G298" s="13"/>
      <c r="H298" s="184" t="s">
        <v>3</v>
      </c>
      <c r="I298" s="186"/>
      <c r="J298" s="13"/>
      <c r="K298" s="13"/>
      <c r="L298" s="183"/>
      <c r="M298" s="187"/>
      <c r="N298" s="188"/>
      <c r="O298" s="188"/>
      <c r="P298" s="188"/>
      <c r="Q298" s="188"/>
      <c r="R298" s="188"/>
      <c r="S298" s="188"/>
      <c r="T298" s="189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184" t="s">
        <v>133</v>
      </c>
      <c r="AU298" s="184" t="s">
        <v>83</v>
      </c>
      <c r="AV298" s="13" t="s">
        <v>81</v>
      </c>
      <c r="AW298" s="13" t="s">
        <v>34</v>
      </c>
      <c r="AX298" s="13" t="s">
        <v>73</v>
      </c>
      <c r="AY298" s="184" t="s">
        <v>122</v>
      </c>
    </row>
    <row r="299" s="13" customFormat="1">
      <c r="A299" s="13"/>
      <c r="B299" s="183"/>
      <c r="C299" s="13"/>
      <c r="D299" s="178" t="s">
        <v>133</v>
      </c>
      <c r="E299" s="184" t="s">
        <v>3</v>
      </c>
      <c r="F299" s="185" t="s">
        <v>1004</v>
      </c>
      <c r="G299" s="13"/>
      <c r="H299" s="184" t="s">
        <v>3</v>
      </c>
      <c r="I299" s="186"/>
      <c r="J299" s="13"/>
      <c r="K299" s="13"/>
      <c r="L299" s="183"/>
      <c r="M299" s="187"/>
      <c r="N299" s="188"/>
      <c r="O299" s="188"/>
      <c r="P299" s="188"/>
      <c r="Q299" s="188"/>
      <c r="R299" s="188"/>
      <c r="S299" s="188"/>
      <c r="T299" s="189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184" t="s">
        <v>133</v>
      </c>
      <c r="AU299" s="184" t="s">
        <v>83</v>
      </c>
      <c r="AV299" s="13" t="s">
        <v>81</v>
      </c>
      <c r="AW299" s="13" t="s">
        <v>34</v>
      </c>
      <c r="AX299" s="13" t="s">
        <v>73</v>
      </c>
      <c r="AY299" s="184" t="s">
        <v>122</v>
      </c>
    </row>
    <row r="300" s="14" customFormat="1">
      <c r="A300" s="14"/>
      <c r="B300" s="190"/>
      <c r="C300" s="14"/>
      <c r="D300" s="178" t="s">
        <v>133</v>
      </c>
      <c r="E300" s="191" t="s">
        <v>3</v>
      </c>
      <c r="F300" s="192" t="s">
        <v>1010</v>
      </c>
      <c r="G300" s="14"/>
      <c r="H300" s="193">
        <v>17.600000000000001</v>
      </c>
      <c r="I300" s="194"/>
      <c r="J300" s="14"/>
      <c r="K300" s="14"/>
      <c r="L300" s="190"/>
      <c r="M300" s="195"/>
      <c r="N300" s="196"/>
      <c r="O300" s="196"/>
      <c r="P300" s="196"/>
      <c r="Q300" s="196"/>
      <c r="R300" s="196"/>
      <c r="S300" s="196"/>
      <c r="T300" s="197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191" t="s">
        <v>133</v>
      </c>
      <c r="AU300" s="191" t="s">
        <v>83</v>
      </c>
      <c r="AV300" s="14" t="s">
        <v>83</v>
      </c>
      <c r="AW300" s="14" t="s">
        <v>34</v>
      </c>
      <c r="AX300" s="14" t="s">
        <v>73</v>
      </c>
      <c r="AY300" s="191" t="s">
        <v>122</v>
      </c>
    </row>
    <row r="301" s="15" customFormat="1">
      <c r="A301" s="15"/>
      <c r="B301" s="198"/>
      <c r="C301" s="15"/>
      <c r="D301" s="178" t="s">
        <v>133</v>
      </c>
      <c r="E301" s="199" t="s">
        <v>3</v>
      </c>
      <c r="F301" s="200" t="s">
        <v>135</v>
      </c>
      <c r="G301" s="15"/>
      <c r="H301" s="201">
        <v>17.600000000000001</v>
      </c>
      <c r="I301" s="202"/>
      <c r="J301" s="15"/>
      <c r="K301" s="15"/>
      <c r="L301" s="198"/>
      <c r="M301" s="203"/>
      <c r="N301" s="204"/>
      <c r="O301" s="204"/>
      <c r="P301" s="204"/>
      <c r="Q301" s="204"/>
      <c r="R301" s="204"/>
      <c r="S301" s="204"/>
      <c r="T301" s="20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199" t="s">
        <v>133</v>
      </c>
      <c r="AU301" s="199" t="s">
        <v>83</v>
      </c>
      <c r="AV301" s="15" t="s">
        <v>136</v>
      </c>
      <c r="AW301" s="15" t="s">
        <v>34</v>
      </c>
      <c r="AX301" s="15" t="s">
        <v>81</v>
      </c>
      <c r="AY301" s="199" t="s">
        <v>122</v>
      </c>
    </row>
    <row r="302" s="2" customFormat="1" ht="14.4" customHeight="1">
      <c r="A302" s="38"/>
      <c r="B302" s="164"/>
      <c r="C302" s="165" t="s">
        <v>459</v>
      </c>
      <c r="D302" s="165" t="s">
        <v>125</v>
      </c>
      <c r="E302" s="166" t="s">
        <v>1011</v>
      </c>
      <c r="F302" s="167" t="s">
        <v>1012</v>
      </c>
      <c r="G302" s="168" t="s">
        <v>990</v>
      </c>
      <c r="H302" s="169">
        <v>1</v>
      </c>
      <c r="I302" s="170"/>
      <c r="J302" s="171">
        <f>ROUND(I302*H302,2)</f>
        <v>0</v>
      </c>
      <c r="K302" s="167" t="s">
        <v>3</v>
      </c>
      <c r="L302" s="39"/>
      <c r="M302" s="172" t="s">
        <v>3</v>
      </c>
      <c r="N302" s="173" t="s">
        <v>44</v>
      </c>
      <c r="O302" s="72"/>
      <c r="P302" s="174">
        <f>O302*H302</f>
        <v>0</v>
      </c>
      <c r="Q302" s="174">
        <v>0</v>
      </c>
      <c r="R302" s="174">
        <f>Q302*H302</f>
        <v>0</v>
      </c>
      <c r="S302" s="174">
        <v>0</v>
      </c>
      <c r="T302" s="175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176" t="s">
        <v>584</v>
      </c>
      <c r="AT302" s="176" t="s">
        <v>125</v>
      </c>
      <c r="AU302" s="176" t="s">
        <v>83</v>
      </c>
      <c r="AY302" s="19" t="s">
        <v>122</v>
      </c>
      <c r="BE302" s="177">
        <f>IF(N302="základní",J302,0)</f>
        <v>0</v>
      </c>
      <c r="BF302" s="177">
        <f>IF(N302="snížená",J302,0)</f>
        <v>0</v>
      </c>
      <c r="BG302" s="177">
        <f>IF(N302="zákl. přenesená",J302,0)</f>
        <v>0</v>
      </c>
      <c r="BH302" s="177">
        <f>IF(N302="sníž. přenesená",J302,0)</f>
        <v>0</v>
      </c>
      <c r="BI302" s="177">
        <f>IF(N302="nulová",J302,0)</f>
        <v>0</v>
      </c>
      <c r="BJ302" s="19" t="s">
        <v>81</v>
      </c>
      <c r="BK302" s="177">
        <f>ROUND(I302*H302,2)</f>
        <v>0</v>
      </c>
      <c r="BL302" s="19" t="s">
        <v>584</v>
      </c>
      <c r="BM302" s="176" t="s">
        <v>1013</v>
      </c>
    </row>
    <row r="303" s="2" customFormat="1">
      <c r="A303" s="38"/>
      <c r="B303" s="39"/>
      <c r="C303" s="38"/>
      <c r="D303" s="178" t="s">
        <v>132</v>
      </c>
      <c r="E303" s="38"/>
      <c r="F303" s="179" t="s">
        <v>1012</v>
      </c>
      <c r="G303" s="38"/>
      <c r="H303" s="38"/>
      <c r="I303" s="180"/>
      <c r="J303" s="38"/>
      <c r="K303" s="38"/>
      <c r="L303" s="39"/>
      <c r="M303" s="219"/>
      <c r="N303" s="220"/>
      <c r="O303" s="221"/>
      <c r="P303" s="221"/>
      <c r="Q303" s="221"/>
      <c r="R303" s="221"/>
      <c r="S303" s="221"/>
      <c r="T303" s="222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9" t="s">
        <v>132</v>
      </c>
      <c r="AU303" s="19" t="s">
        <v>83</v>
      </c>
    </row>
    <row r="304" s="2" customFormat="1" ht="6.96" customHeight="1">
      <c r="A304" s="38"/>
      <c r="B304" s="55"/>
      <c r="C304" s="56"/>
      <c r="D304" s="56"/>
      <c r="E304" s="56"/>
      <c r="F304" s="56"/>
      <c r="G304" s="56"/>
      <c r="H304" s="56"/>
      <c r="I304" s="56"/>
      <c r="J304" s="56"/>
      <c r="K304" s="56"/>
      <c r="L304" s="39"/>
      <c r="M304" s="38"/>
      <c r="O304" s="38"/>
      <c r="P304" s="38"/>
      <c r="Q304" s="38"/>
      <c r="R304" s="38"/>
      <c r="S304" s="38"/>
      <c r="T304" s="38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</row>
  </sheetData>
  <autoFilter ref="C90:K303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23" customWidth="1"/>
    <col min="2" max="2" width="1.667969" style="223" customWidth="1"/>
    <col min="3" max="4" width="5" style="223" customWidth="1"/>
    <col min="5" max="5" width="11.66016" style="223" customWidth="1"/>
    <col min="6" max="6" width="9.160156" style="223" customWidth="1"/>
    <col min="7" max="7" width="5" style="223" customWidth="1"/>
    <col min="8" max="8" width="77.83203" style="223" customWidth="1"/>
    <col min="9" max="10" width="20" style="223" customWidth="1"/>
    <col min="11" max="11" width="1.667969" style="223" customWidth="1"/>
  </cols>
  <sheetData>
    <row r="1" s="1" customFormat="1" ht="37.5" customHeight="1"/>
    <row r="2" s="1" customFormat="1" ht="7.5" customHeight="1">
      <c r="B2" s="224"/>
      <c r="C2" s="225"/>
      <c r="D2" s="225"/>
      <c r="E2" s="225"/>
      <c r="F2" s="225"/>
      <c r="G2" s="225"/>
      <c r="H2" s="225"/>
      <c r="I2" s="225"/>
      <c r="J2" s="225"/>
      <c r="K2" s="226"/>
    </row>
    <row r="3" s="16" customFormat="1" ht="45" customHeight="1">
      <c r="B3" s="227"/>
      <c r="C3" s="228" t="s">
        <v>1014</v>
      </c>
      <c r="D3" s="228"/>
      <c r="E3" s="228"/>
      <c r="F3" s="228"/>
      <c r="G3" s="228"/>
      <c r="H3" s="228"/>
      <c r="I3" s="228"/>
      <c r="J3" s="228"/>
      <c r="K3" s="229"/>
    </row>
    <row r="4" s="1" customFormat="1" ht="25.5" customHeight="1">
      <c r="B4" s="230"/>
      <c r="C4" s="231" t="s">
        <v>1015</v>
      </c>
      <c r="D4" s="231"/>
      <c r="E4" s="231"/>
      <c r="F4" s="231"/>
      <c r="G4" s="231"/>
      <c r="H4" s="231"/>
      <c r="I4" s="231"/>
      <c r="J4" s="231"/>
      <c r="K4" s="232"/>
    </row>
    <row r="5" s="1" customFormat="1" ht="5.25" customHeight="1">
      <c r="B5" s="230"/>
      <c r="C5" s="233"/>
      <c r="D5" s="233"/>
      <c r="E5" s="233"/>
      <c r="F5" s="233"/>
      <c r="G5" s="233"/>
      <c r="H5" s="233"/>
      <c r="I5" s="233"/>
      <c r="J5" s="233"/>
      <c r="K5" s="232"/>
    </row>
    <row r="6" s="1" customFormat="1" ht="15" customHeight="1">
      <c r="B6" s="230"/>
      <c r="C6" s="234" t="s">
        <v>1016</v>
      </c>
      <c r="D6" s="234"/>
      <c r="E6" s="234"/>
      <c r="F6" s="234"/>
      <c r="G6" s="234"/>
      <c r="H6" s="234"/>
      <c r="I6" s="234"/>
      <c r="J6" s="234"/>
      <c r="K6" s="232"/>
    </row>
    <row r="7" s="1" customFormat="1" ht="15" customHeight="1">
      <c r="B7" s="235"/>
      <c r="C7" s="234" t="s">
        <v>1017</v>
      </c>
      <c r="D7" s="234"/>
      <c r="E7" s="234"/>
      <c r="F7" s="234"/>
      <c r="G7" s="234"/>
      <c r="H7" s="234"/>
      <c r="I7" s="234"/>
      <c r="J7" s="234"/>
      <c r="K7" s="232"/>
    </row>
    <row r="8" s="1" customFormat="1" ht="12.75" customHeight="1">
      <c r="B8" s="235"/>
      <c r="C8" s="234"/>
      <c r="D8" s="234"/>
      <c r="E8" s="234"/>
      <c r="F8" s="234"/>
      <c r="G8" s="234"/>
      <c r="H8" s="234"/>
      <c r="I8" s="234"/>
      <c r="J8" s="234"/>
      <c r="K8" s="232"/>
    </row>
    <row r="9" s="1" customFormat="1" ht="15" customHeight="1">
      <c r="B9" s="235"/>
      <c r="C9" s="234" t="s">
        <v>1018</v>
      </c>
      <c r="D9" s="234"/>
      <c r="E9" s="234"/>
      <c r="F9" s="234"/>
      <c r="G9" s="234"/>
      <c r="H9" s="234"/>
      <c r="I9" s="234"/>
      <c r="J9" s="234"/>
      <c r="K9" s="232"/>
    </row>
    <row r="10" s="1" customFormat="1" ht="15" customHeight="1">
      <c r="B10" s="235"/>
      <c r="C10" s="234"/>
      <c r="D10" s="234" t="s">
        <v>1019</v>
      </c>
      <c r="E10" s="234"/>
      <c r="F10" s="234"/>
      <c r="G10" s="234"/>
      <c r="H10" s="234"/>
      <c r="I10" s="234"/>
      <c r="J10" s="234"/>
      <c r="K10" s="232"/>
    </row>
    <row r="11" s="1" customFormat="1" ht="15" customHeight="1">
      <c r="B11" s="235"/>
      <c r="C11" s="236"/>
      <c r="D11" s="234" t="s">
        <v>1020</v>
      </c>
      <c r="E11" s="234"/>
      <c r="F11" s="234"/>
      <c r="G11" s="234"/>
      <c r="H11" s="234"/>
      <c r="I11" s="234"/>
      <c r="J11" s="234"/>
      <c r="K11" s="232"/>
    </row>
    <row r="12" s="1" customFormat="1" ht="15" customHeight="1">
      <c r="B12" s="235"/>
      <c r="C12" s="236"/>
      <c r="D12" s="234"/>
      <c r="E12" s="234"/>
      <c r="F12" s="234"/>
      <c r="G12" s="234"/>
      <c r="H12" s="234"/>
      <c r="I12" s="234"/>
      <c r="J12" s="234"/>
      <c r="K12" s="232"/>
    </row>
    <row r="13" s="1" customFormat="1" ht="15" customHeight="1">
      <c r="B13" s="235"/>
      <c r="C13" s="236"/>
      <c r="D13" s="237" t="s">
        <v>1021</v>
      </c>
      <c r="E13" s="234"/>
      <c r="F13" s="234"/>
      <c r="G13" s="234"/>
      <c r="H13" s="234"/>
      <c r="I13" s="234"/>
      <c r="J13" s="234"/>
      <c r="K13" s="232"/>
    </row>
    <row r="14" s="1" customFormat="1" ht="12.75" customHeight="1">
      <c r="B14" s="235"/>
      <c r="C14" s="236"/>
      <c r="D14" s="236"/>
      <c r="E14" s="236"/>
      <c r="F14" s="236"/>
      <c r="G14" s="236"/>
      <c r="H14" s="236"/>
      <c r="I14" s="236"/>
      <c r="J14" s="236"/>
      <c r="K14" s="232"/>
    </row>
    <row r="15" s="1" customFormat="1" ht="15" customHeight="1">
      <c r="B15" s="235"/>
      <c r="C15" s="236"/>
      <c r="D15" s="234" t="s">
        <v>1022</v>
      </c>
      <c r="E15" s="234"/>
      <c r="F15" s="234"/>
      <c r="G15" s="234"/>
      <c r="H15" s="234"/>
      <c r="I15" s="234"/>
      <c r="J15" s="234"/>
      <c r="K15" s="232"/>
    </row>
    <row r="16" s="1" customFormat="1" ht="15" customHeight="1">
      <c r="B16" s="235"/>
      <c r="C16" s="236"/>
      <c r="D16" s="234" t="s">
        <v>1023</v>
      </c>
      <c r="E16" s="234"/>
      <c r="F16" s="234"/>
      <c r="G16" s="234"/>
      <c r="H16" s="234"/>
      <c r="I16" s="234"/>
      <c r="J16" s="234"/>
      <c r="K16" s="232"/>
    </row>
    <row r="17" s="1" customFormat="1" ht="15" customHeight="1">
      <c r="B17" s="235"/>
      <c r="C17" s="236"/>
      <c r="D17" s="234" t="s">
        <v>1024</v>
      </c>
      <c r="E17" s="234"/>
      <c r="F17" s="234"/>
      <c r="G17" s="234"/>
      <c r="H17" s="234"/>
      <c r="I17" s="234"/>
      <c r="J17" s="234"/>
      <c r="K17" s="232"/>
    </row>
    <row r="18" s="1" customFormat="1" ht="15" customHeight="1">
      <c r="B18" s="235"/>
      <c r="C18" s="236"/>
      <c r="D18" s="236"/>
      <c r="E18" s="238" t="s">
        <v>80</v>
      </c>
      <c r="F18" s="234" t="s">
        <v>1025</v>
      </c>
      <c r="G18" s="234"/>
      <c r="H18" s="234"/>
      <c r="I18" s="234"/>
      <c r="J18" s="234"/>
      <c r="K18" s="232"/>
    </row>
    <row r="19" s="1" customFormat="1" ht="15" customHeight="1">
      <c r="B19" s="235"/>
      <c r="C19" s="236"/>
      <c r="D19" s="236"/>
      <c r="E19" s="238" t="s">
        <v>1026</v>
      </c>
      <c r="F19" s="234" t="s">
        <v>1027</v>
      </c>
      <c r="G19" s="234"/>
      <c r="H19" s="234"/>
      <c r="I19" s="234"/>
      <c r="J19" s="234"/>
      <c r="K19" s="232"/>
    </row>
    <row r="20" s="1" customFormat="1" ht="15" customHeight="1">
      <c r="B20" s="235"/>
      <c r="C20" s="236"/>
      <c r="D20" s="236"/>
      <c r="E20" s="238" t="s">
        <v>1028</v>
      </c>
      <c r="F20" s="234" t="s">
        <v>1029</v>
      </c>
      <c r="G20" s="234"/>
      <c r="H20" s="234"/>
      <c r="I20" s="234"/>
      <c r="J20" s="234"/>
      <c r="K20" s="232"/>
    </row>
    <row r="21" s="1" customFormat="1" ht="15" customHeight="1">
      <c r="B21" s="235"/>
      <c r="C21" s="236"/>
      <c r="D21" s="236"/>
      <c r="E21" s="238" t="s">
        <v>1030</v>
      </c>
      <c r="F21" s="234" t="s">
        <v>79</v>
      </c>
      <c r="G21" s="234"/>
      <c r="H21" s="234"/>
      <c r="I21" s="234"/>
      <c r="J21" s="234"/>
      <c r="K21" s="232"/>
    </row>
    <row r="22" s="1" customFormat="1" ht="15" customHeight="1">
      <c r="B22" s="235"/>
      <c r="C22" s="236"/>
      <c r="D22" s="236"/>
      <c r="E22" s="238" t="s">
        <v>1031</v>
      </c>
      <c r="F22" s="234" t="s">
        <v>1032</v>
      </c>
      <c r="G22" s="234"/>
      <c r="H22" s="234"/>
      <c r="I22" s="234"/>
      <c r="J22" s="234"/>
      <c r="K22" s="232"/>
    </row>
    <row r="23" s="1" customFormat="1" ht="15" customHeight="1">
      <c r="B23" s="235"/>
      <c r="C23" s="236"/>
      <c r="D23" s="236"/>
      <c r="E23" s="238" t="s">
        <v>1033</v>
      </c>
      <c r="F23" s="234" t="s">
        <v>1034</v>
      </c>
      <c r="G23" s="234"/>
      <c r="H23" s="234"/>
      <c r="I23" s="234"/>
      <c r="J23" s="234"/>
      <c r="K23" s="232"/>
    </row>
    <row r="24" s="1" customFormat="1" ht="12.75" customHeight="1">
      <c r="B24" s="235"/>
      <c r="C24" s="236"/>
      <c r="D24" s="236"/>
      <c r="E24" s="236"/>
      <c r="F24" s="236"/>
      <c r="G24" s="236"/>
      <c r="H24" s="236"/>
      <c r="I24" s="236"/>
      <c r="J24" s="236"/>
      <c r="K24" s="232"/>
    </row>
    <row r="25" s="1" customFormat="1" ht="15" customHeight="1">
      <c r="B25" s="235"/>
      <c r="C25" s="234" t="s">
        <v>1035</v>
      </c>
      <c r="D25" s="234"/>
      <c r="E25" s="234"/>
      <c r="F25" s="234"/>
      <c r="G25" s="234"/>
      <c r="H25" s="234"/>
      <c r="I25" s="234"/>
      <c r="J25" s="234"/>
      <c r="K25" s="232"/>
    </row>
    <row r="26" s="1" customFormat="1" ht="15" customHeight="1">
      <c r="B26" s="235"/>
      <c r="C26" s="234" t="s">
        <v>1036</v>
      </c>
      <c r="D26" s="234"/>
      <c r="E26" s="234"/>
      <c r="F26" s="234"/>
      <c r="G26" s="234"/>
      <c r="H26" s="234"/>
      <c r="I26" s="234"/>
      <c r="J26" s="234"/>
      <c r="K26" s="232"/>
    </row>
    <row r="27" s="1" customFormat="1" ht="15" customHeight="1">
      <c r="B27" s="235"/>
      <c r="C27" s="234"/>
      <c r="D27" s="234" t="s">
        <v>1037</v>
      </c>
      <c r="E27" s="234"/>
      <c r="F27" s="234"/>
      <c r="G27" s="234"/>
      <c r="H27" s="234"/>
      <c r="I27" s="234"/>
      <c r="J27" s="234"/>
      <c r="K27" s="232"/>
    </row>
    <row r="28" s="1" customFormat="1" ht="15" customHeight="1">
      <c r="B28" s="235"/>
      <c r="C28" s="236"/>
      <c r="D28" s="234" t="s">
        <v>1038</v>
      </c>
      <c r="E28" s="234"/>
      <c r="F28" s="234"/>
      <c r="G28" s="234"/>
      <c r="H28" s="234"/>
      <c r="I28" s="234"/>
      <c r="J28" s="234"/>
      <c r="K28" s="232"/>
    </row>
    <row r="29" s="1" customFormat="1" ht="12.75" customHeight="1">
      <c r="B29" s="235"/>
      <c r="C29" s="236"/>
      <c r="D29" s="236"/>
      <c r="E29" s="236"/>
      <c r="F29" s="236"/>
      <c r="G29" s="236"/>
      <c r="H29" s="236"/>
      <c r="I29" s="236"/>
      <c r="J29" s="236"/>
      <c r="K29" s="232"/>
    </row>
    <row r="30" s="1" customFormat="1" ht="15" customHeight="1">
      <c r="B30" s="235"/>
      <c r="C30" s="236"/>
      <c r="D30" s="234" t="s">
        <v>1039</v>
      </c>
      <c r="E30" s="234"/>
      <c r="F30" s="234"/>
      <c r="G30" s="234"/>
      <c r="H30" s="234"/>
      <c r="I30" s="234"/>
      <c r="J30" s="234"/>
      <c r="K30" s="232"/>
    </row>
    <row r="31" s="1" customFormat="1" ht="15" customHeight="1">
      <c r="B31" s="235"/>
      <c r="C31" s="236"/>
      <c r="D31" s="234" t="s">
        <v>1040</v>
      </c>
      <c r="E31" s="234"/>
      <c r="F31" s="234"/>
      <c r="G31" s="234"/>
      <c r="H31" s="234"/>
      <c r="I31" s="234"/>
      <c r="J31" s="234"/>
      <c r="K31" s="232"/>
    </row>
    <row r="32" s="1" customFormat="1" ht="12.75" customHeight="1">
      <c r="B32" s="235"/>
      <c r="C32" s="236"/>
      <c r="D32" s="236"/>
      <c r="E32" s="236"/>
      <c r="F32" s="236"/>
      <c r="G32" s="236"/>
      <c r="H32" s="236"/>
      <c r="I32" s="236"/>
      <c r="J32" s="236"/>
      <c r="K32" s="232"/>
    </row>
    <row r="33" s="1" customFormat="1" ht="15" customHeight="1">
      <c r="B33" s="235"/>
      <c r="C33" s="236"/>
      <c r="D33" s="234" t="s">
        <v>1041</v>
      </c>
      <c r="E33" s="234"/>
      <c r="F33" s="234"/>
      <c r="G33" s="234"/>
      <c r="H33" s="234"/>
      <c r="I33" s="234"/>
      <c r="J33" s="234"/>
      <c r="K33" s="232"/>
    </row>
    <row r="34" s="1" customFormat="1" ht="15" customHeight="1">
      <c r="B34" s="235"/>
      <c r="C34" s="236"/>
      <c r="D34" s="234" t="s">
        <v>1042</v>
      </c>
      <c r="E34" s="234"/>
      <c r="F34" s="234"/>
      <c r="G34" s="234"/>
      <c r="H34" s="234"/>
      <c r="I34" s="234"/>
      <c r="J34" s="234"/>
      <c r="K34" s="232"/>
    </row>
    <row r="35" s="1" customFormat="1" ht="15" customHeight="1">
      <c r="B35" s="235"/>
      <c r="C35" s="236"/>
      <c r="D35" s="234" t="s">
        <v>1043</v>
      </c>
      <c r="E35" s="234"/>
      <c r="F35" s="234"/>
      <c r="G35" s="234"/>
      <c r="H35" s="234"/>
      <c r="I35" s="234"/>
      <c r="J35" s="234"/>
      <c r="K35" s="232"/>
    </row>
    <row r="36" s="1" customFormat="1" ht="15" customHeight="1">
      <c r="B36" s="235"/>
      <c r="C36" s="236"/>
      <c r="D36" s="234"/>
      <c r="E36" s="237" t="s">
        <v>107</v>
      </c>
      <c r="F36" s="234"/>
      <c r="G36" s="234" t="s">
        <v>1044</v>
      </c>
      <c r="H36" s="234"/>
      <c r="I36" s="234"/>
      <c r="J36" s="234"/>
      <c r="K36" s="232"/>
    </row>
    <row r="37" s="1" customFormat="1" ht="30.75" customHeight="1">
      <c r="B37" s="235"/>
      <c r="C37" s="236"/>
      <c r="D37" s="234"/>
      <c r="E37" s="237" t="s">
        <v>1045</v>
      </c>
      <c r="F37" s="234"/>
      <c r="G37" s="234" t="s">
        <v>1046</v>
      </c>
      <c r="H37" s="234"/>
      <c r="I37" s="234"/>
      <c r="J37" s="234"/>
      <c r="K37" s="232"/>
    </row>
    <row r="38" s="1" customFormat="1" ht="15" customHeight="1">
      <c r="B38" s="235"/>
      <c r="C38" s="236"/>
      <c r="D38" s="234"/>
      <c r="E38" s="237" t="s">
        <v>54</v>
      </c>
      <c r="F38" s="234"/>
      <c r="G38" s="234" t="s">
        <v>1047</v>
      </c>
      <c r="H38" s="234"/>
      <c r="I38" s="234"/>
      <c r="J38" s="234"/>
      <c r="K38" s="232"/>
    </row>
    <row r="39" s="1" customFormat="1" ht="15" customHeight="1">
      <c r="B39" s="235"/>
      <c r="C39" s="236"/>
      <c r="D39" s="234"/>
      <c r="E39" s="237" t="s">
        <v>55</v>
      </c>
      <c r="F39" s="234"/>
      <c r="G39" s="234" t="s">
        <v>1048</v>
      </c>
      <c r="H39" s="234"/>
      <c r="I39" s="234"/>
      <c r="J39" s="234"/>
      <c r="K39" s="232"/>
    </row>
    <row r="40" s="1" customFormat="1" ht="15" customHeight="1">
      <c r="B40" s="235"/>
      <c r="C40" s="236"/>
      <c r="D40" s="234"/>
      <c r="E40" s="237" t="s">
        <v>108</v>
      </c>
      <c r="F40" s="234"/>
      <c r="G40" s="234" t="s">
        <v>1049</v>
      </c>
      <c r="H40" s="234"/>
      <c r="I40" s="234"/>
      <c r="J40" s="234"/>
      <c r="K40" s="232"/>
    </row>
    <row r="41" s="1" customFormat="1" ht="15" customHeight="1">
      <c r="B41" s="235"/>
      <c r="C41" s="236"/>
      <c r="D41" s="234"/>
      <c r="E41" s="237" t="s">
        <v>109</v>
      </c>
      <c r="F41" s="234"/>
      <c r="G41" s="234" t="s">
        <v>1050</v>
      </c>
      <c r="H41" s="234"/>
      <c r="I41" s="234"/>
      <c r="J41" s="234"/>
      <c r="K41" s="232"/>
    </row>
    <row r="42" s="1" customFormat="1" ht="15" customHeight="1">
      <c r="B42" s="235"/>
      <c r="C42" s="236"/>
      <c r="D42" s="234"/>
      <c r="E42" s="237" t="s">
        <v>1051</v>
      </c>
      <c r="F42" s="234"/>
      <c r="G42" s="234" t="s">
        <v>1052</v>
      </c>
      <c r="H42" s="234"/>
      <c r="I42" s="234"/>
      <c r="J42" s="234"/>
      <c r="K42" s="232"/>
    </row>
    <row r="43" s="1" customFormat="1" ht="15" customHeight="1">
      <c r="B43" s="235"/>
      <c r="C43" s="236"/>
      <c r="D43" s="234"/>
      <c r="E43" s="237"/>
      <c r="F43" s="234"/>
      <c r="G43" s="234" t="s">
        <v>1053</v>
      </c>
      <c r="H43" s="234"/>
      <c r="I43" s="234"/>
      <c r="J43" s="234"/>
      <c r="K43" s="232"/>
    </row>
    <row r="44" s="1" customFormat="1" ht="15" customHeight="1">
      <c r="B44" s="235"/>
      <c r="C44" s="236"/>
      <c r="D44" s="234"/>
      <c r="E44" s="237" t="s">
        <v>1054</v>
      </c>
      <c r="F44" s="234"/>
      <c r="G44" s="234" t="s">
        <v>1055</v>
      </c>
      <c r="H44" s="234"/>
      <c r="I44" s="234"/>
      <c r="J44" s="234"/>
      <c r="K44" s="232"/>
    </row>
    <row r="45" s="1" customFormat="1" ht="15" customHeight="1">
      <c r="B45" s="235"/>
      <c r="C45" s="236"/>
      <c r="D45" s="234"/>
      <c r="E45" s="237" t="s">
        <v>111</v>
      </c>
      <c r="F45" s="234"/>
      <c r="G45" s="234" t="s">
        <v>1056</v>
      </c>
      <c r="H45" s="234"/>
      <c r="I45" s="234"/>
      <c r="J45" s="234"/>
      <c r="K45" s="232"/>
    </row>
    <row r="46" s="1" customFormat="1" ht="12.75" customHeight="1">
      <c r="B46" s="235"/>
      <c r="C46" s="236"/>
      <c r="D46" s="234"/>
      <c r="E46" s="234"/>
      <c r="F46" s="234"/>
      <c r="G46" s="234"/>
      <c r="H46" s="234"/>
      <c r="I46" s="234"/>
      <c r="J46" s="234"/>
      <c r="K46" s="232"/>
    </row>
    <row r="47" s="1" customFormat="1" ht="15" customHeight="1">
      <c r="B47" s="235"/>
      <c r="C47" s="236"/>
      <c r="D47" s="234" t="s">
        <v>1057</v>
      </c>
      <c r="E47" s="234"/>
      <c r="F47" s="234"/>
      <c r="G47" s="234"/>
      <c r="H47" s="234"/>
      <c r="I47" s="234"/>
      <c r="J47" s="234"/>
      <c r="K47" s="232"/>
    </row>
    <row r="48" s="1" customFormat="1" ht="15" customHeight="1">
      <c r="B48" s="235"/>
      <c r="C48" s="236"/>
      <c r="D48" s="236"/>
      <c r="E48" s="234" t="s">
        <v>1058</v>
      </c>
      <c r="F48" s="234"/>
      <c r="G48" s="234"/>
      <c r="H48" s="234"/>
      <c r="I48" s="234"/>
      <c r="J48" s="234"/>
      <c r="K48" s="232"/>
    </row>
    <row r="49" s="1" customFormat="1" ht="15" customHeight="1">
      <c r="B49" s="235"/>
      <c r="C49" s="236"/>
      <c r="D49" s="236"/>
      <c r="E49" s="234" t="s">
        <v>1059</v>
      </c>
      <c r="F49" s="234"/>
      <c r="G49" s="234"/>
      <c r="H49" s="234"/>
      <c r="I49" s="234"/>
      <c r="J49" s="234"/>
      <c r="K49" s="232"/>
    </row>
    <row r="50" s="1" customFormat="1" ht="15" customHeight="1">
      <c r="B50" s="235"/>
      <c r="C50" s="236"/>
      <c r="D50" s="236"/>
      <c r="E50" s="234" t="s">
        <v>1060</v>
      </c>
      <c r="F50" s="234"/>
      <c r="G50" s="234"/>
      <c r="H50" s="234"/>
      <c r="I50" s="234"/>
      <c r="J50" s="234"/>
      <c r="K50" s="232"/>
    </row>
    <row r="51" s="1" customFormat="1" ht="15" customHeight="1">
      <c r="B51" s="235"/>
      <c r="C51" s="236"/>
      <c r="D51" s="234" t="s">
        <v>1061</v>
      </c>
      <c r="E51" s="234"/>
      <c r="F51" s="234"/>
      <c r="G51" s="234"/>
      <c r="H51" s="234"/>
      <c r="I51" s="234"/>
      <c r="J51" s="234"/>
      <c r="K51" s="232"/>
    </row>
    <row r="52" s="1" customFormat="1" ht="25.5" customHeight="1">
      <c r="B52" s="230"/>
      <c r="C52" s="231" t="s">
        <v>1062</v>
      </c>
      <c r="D52" s="231"/>
      <c r="E52" s="231"/>
      <c r="F52" s="231"/>
      <c r="G52" s="231"/>
      <c r="H52" s="231"/>
      <c r="I52" s="231"/>
      <c r="J52" s="231"/>
      <c r="K52" s="232"/>
    </row>
    <row r="53" s="1" customFormat="1" ht="5.25" customHeight="1">
      <c r="B53" s="230"/>
      <c r="C53" s="233"/>
      <c r="D53" s="233"/>
      <c r="E53" s="233"/>
      <c r="F53" s="233"/>
      <c r="G53" s="233"/>
      <c r="H53" s="233"/>
      <c r="I53" s="233"/>
      <c r="J53" s="233"/>
      <c r="K53" s="232"/>
    </row>
    <row r="54" s="1" customFormat="1" ht="15" customHeight="1">
      <c r="B54" s="230"/>
      <c r="C54" s="234" t="s">
        <v>1063</v>
      </c>
      <c r="D54" s="234"/>
      <c r="E54" s="234"/>
      <c r="F54" s="234"/>
      <c r="G54" s="234"/>
      <c r="H54" s="234"/>
      <c r="I54" s="234"/>
      <c r="J54" s="234"/>
      <c r="K54" s="232"/>
    </row>
    <row r="55" s="1" customFormat="1" ht="15" customHeight="1">
      <c r="B55" s="230"/>
      <c r="C55" s="234" t="s">
        <v>1064</v>
      </c>
      <c r="D55" s="234"/>
      <c r="E55" s="234"/>
      <c r="F55" s="234"/>
      <c r="G55" s="234"/>
      <c r="H55" s="234"/>
      <c r="I55" s="234"/>
      <c r="J55" s="234"/>
      <c r="K55" s="232"/>
    </row>
    <row r="56" s="1" customFormat="1" ht="12.75" customHeight="1">
      <c r="B56" s="230"/>
      <c r="C56" s="234"/>
      <c r="D56" s="234"/>
      <c r="E56" s="234"/>
      <c r="F56" s="234"/>
      <c r="G56" s="234"/>
      <c r="H56" s="234"/>
      <c r="I56" s="234"/>
      <c r="J56" s="234"/>
      <c r="K56" s="232"/>
    </row>
    <row r="57" s="1" customFormat="1" ht="15" customHeight="1">
      <c r="B57" s="230"/>
      <c r="C57" s="234" t="s">
        <v>1065</v>
      </c>
      <c r="D57" s="234"/>
      <c r="E57" s="234"/>
      <c r="F57" s="234"/>
      <c r="G57" s="234"/>
      <c r="H57" s="234"/>
      <c r="I57" s="234"/>
      <c r="J57" s="234"/>
      <c r="K57" s="232"/>
    </row>
    <row r="58" s="1" customFormat="1" ht="15" customHeight="1">
      <c r="B58" s="230"/>
      <c r="C58" s="236"/>
      <c r="D58" s="234" t="s">
        <v>1066</v>
      </c>
      <c r="E58" s="234"/>
      <c r="F58" s="234"/>
      <c r="G58" s="234"/>
      <c r="H58" s="234"/>
      <c r="I58" s="234"/>
      <c r="J58" s="234"/>
      <c r="K58" s="232"/>
    </row>
    <row r="59" s="1" customFormat="1" ht="15" customHeight="1">
      <c r="B59" s="230"/>
      <c r="C59" s="236"/>
      <c r="D59" s="234" t="s">
        <v>1067</v>
      </c>
      <c r="E59" s="234"/>
      <c r="F59" s="234"/>
      <c r="G59" s="234"/>
      <c r="H59" s="234"/>
      <c r="I59" s="234"/>
      <c r="J59" s="234"/>
      <c r="K59" s="232"/>
    </row>
    <row r="60" s="1" customFormat="1" ht="15" customHeight="1">
      <c r="B60" s="230"/>
      <c r="C60" s="236"/>
      <c r="D60" s="234" t="s">
        <v>1068</v>
      </c>
      <c r="E60" s="234"/>
      <c r="F60" s="234"/>
      <c r="G60" s="234"/>
      <c r="H60" s="234"/>
      <c r="I60" s="234"/>
      <c r="J60" s="234"/>
      <c r="K60" s="232"/>
    </row>
    <row r="61" s="1" customFormat="1" ht="15" customHeight="1">
      <c r="B61" s="230"/>
      <c r="C61" s="236"/>
      <c r="D61" s="234" t="s">
        <v>1069</v>
      </c>
      <c r="E61" s="234"/>
      <c r="F61" s="234"/>
      <c r="G61" s="234"/>
      <c r="H61" s="234"/>
      <c r="I61" s="234"/>
      <c r="J61" s="234"/>
      <c r="K61" s="232"/>
    </row>
    <row r="62" s="1" customFormat="1" ht="15" customHeight="1">
      <c r="B62" s="230"/>
      <c r="C62" s="236"/>
      <c r="D62" s="239" t="s">
        <v>1070</v>
      </c>
      <c r="E62" s="239"/>
      <c r="F62" s="239"/>
      <c r="G62" s="239"/>
      <c r="H62" s="239"/>
      <c r="I62" s="239"/>
      <c r="J62" s="239"/>
      <c r="K62" s="232"/>
    </row>
    <row r="63" s="1" customFormat="1" ht="15" customHeight="1">
      <c r="B63" s="230"/>
      <c r="C63" s="236"/>
      <c r="D63" s="234" t="s">
        <v>1071</v>
      </c>
      <c r="E63" s="234"/>
      <c r="F63" s="234"/>
      <c r="G63" s="234"/>
      <c r="H63" s="234"/>
      <c r="I63" s="234"/>
      <c r="J63" s="234"/>
      <c r="K63" s="232"/>
    </row>
    <row r="64" s="1" customFormat="1" ht="12.75" customHeight="1">
      <c r="B64" s="230"/>
      <c r="C64" s="236"/>
      <c r="D64" s="236"/>
      <c r="E64" s="240"/>
      <c r="F64" s="236"/>
      <c r="G64" s="236"/>
      <c r="H64" s="236"/>
      <c r="I64" s="236"/>
      <c r="J64" s="236"/>
      <c r="K64" s="232"/>
    </row>
    <row r="65" s="1" customFormat="1" ht="15" customHeight="1">
      <c r="B65" s="230"/>
      <c r="C65" s="236"/>
      <c r="D65" s="234" t="s">
        <v>1072</v>
      </c>
      <c r="E65" s="234"/>
      <c r="F65" s="234"/>
      <c r="G65" s="234"/>
      <c r="H65" s="234"/>
      <c r="I65" s="234"/>
      <c r="J65" s="234"/>
      <c r="K65" s="232"/>
    </row>
    <row r="66" s="1" customFormat="1" ht="15" customHeight="1">
      <c r="B66" s="230"/>
      <c r="C66" s="236"/>
      <c r="D66" s="239" t="s">
        <v>1073</v>
      </c>
      <c r="E66" s="239"/>
      <c r="F66" s="239"/>
      <c r="G66" s="239"/>
      <c r="H66" s="239"/>
      <c r="I66" s="239"/>
      <c r="J66" s="239"/>
      <c r="K66" s="232"/>
    </row>
    <row r="67" s="1" customFormat="1" ht="15" customHeight="1">
      <c r="B67" s="230"/>
      <c r="C67" s="236"/>
      <c r="D67" s="234" t="s">
        <v>1074</v>
      </c>
      <c r="E67" s="234"/>
      <c r="F67" s="234"/>
      <c r="G67" s="234"/>
      <c r="H67" s="234"/>
      <c r="I67" s="234"/>
      <c r="J67" s="234"/>
      <c r="K67" s="232"/>
    </row>
    <row r="68" s="1" customFormat="1" ht="15" customHeight="1">
      <c r="B68" s="230"/>
      <c r="C68" s="236"/>
      <c r="D68" s="234" t="s">
        <v>1075</v>
      </c>
      <c r="E68" s="234"/>
      <c r="F68" s="234"/>
      <c r="G68" s="234"/>
      <c r="H68" s="234"/>
      <c r="I68" s="234"/>
      <c r="J68" s="234"/>
      <c r="K68" s="232"/>
    </row>
    <row r="69" s="1" customFormat="1" ht="15" customHeight="1">
      <c r="B69" s="230"/>
      <c r="C69" s="236"/>
      <c r="D69" s="234" t="s">
        <v>1076</v>
      </c>
      <c r="E69" s="234"/>
      <c r="F69" s="234"/>
      <c r="G69" s="234"/>
      <c r="H69" s="234"/>
      <c r="I69" s="234"/>
      <c r="J69" s="234"/>
      <c r="K69" s="232"/>
    </row>
    <row r="70" s="1" customFormat="1" ht="15" customHeight="1">
      <c r="B70" s="230"/>
      <c r="C70" s="236"/>
      <c r="D70" s="234" t="s">
        <v>1077</v>
      </c>
      <c r="E70" s="234"/>
      <c r="F70" s="234"/>
      <c r="G70" s="234"/>
      <c r="H70" s="234"/>
      <c r="I70" s="234"/>
      <c r="J70" s="234"/>
      <c r="K70" s="232"/>
    </row>
    <row r="71" s="1" customFormat="1" ht="12.75" customHeight="1">
      <c r="B71" s="241"/>
      <c r="C71" s="242"/>
      <c r="D71" s="242"/>
      <c r="E71" s="242"/>
      <c r="F71" s="242"/>
      <c r="G71" s="242"/>
      <c r="H71" s="242"/>
      <c r="I71" s="242"/>
      <c r="J71" s="242"/>
      <c r="K71" s="243"/>
    </row>
    <row r="72" s="1" customFormat="1" ht="18.75" customHeight="1">
      <c r="B72" s="244"/>
      <c r="C72" s="244"/>
      <c r="D72" s="244"/>
      <c r="E72" s="244"/>
      <c r="F72" s="244"/>
      <c r="G72" s="244"/>
      <c r="H72" s="244"/>
      <c r="I72" s="244"/>
      <c r="J72" s="244"/>
      <c r="K72" s="245"/>
    </row>
    <row r="73" s="1" customFormat="1" ht="18.75" customHeight="1">
      <c r="B73" s="245"/>
      <c r="C73" s="245"/>
      <c r="D73" s="245"/>
      <c r="E73" s="245"/>
      <c r="F73" s="245"/>
      <c r="G73" s="245"/>
      <c r="H73" s="245"/>
      <c r="I73" s="245"/>
      <c r="J73" s="245"/>
      <c r="K73" s="245"/>
    </row>
    <row r="74" s="1" customFormat="1" ht="7.5" customHeight="1">
      <c r="B74" s="246"/>
      <c r="C74" s="247"/>
      <c r="D74" s="247"/>
      <c r="E74" s="247"/>
      <c r="F74" s="247"/>
      <c r="G74" s="247"/>
      <c r="H74" s="247"/>
      <c r="I74" s="247"/>
      <c r="J74" s="247"/>
      <c r="K74" s="248"/>
    </row>
    <row r="75" s="1" customFormat="1" ht="45" customHeight="1">
      <c r="B75" s="249"/>
      <c r="C75" s="250" t="s">
        <v>1078</v>
      </c>
      <c r="D75" s="250"/>
      <c r="E75" s="250"/>
      <c r="F75" s="250"/>
      <c r="G75" s="250"/>
      <c r="H75" s="250"/>
      <c r="I75" s="250"/>
      <c r="J75" s="250"/>
      <c r="K75" s="251"/>
    </row>
    <row r="76" s="1" customFormat="1" ht="17.25" customHeight="1">
      <c r="B76" s="249"/>
      <c r="C76" s="252" t="s">
        <v>1079</v>
      </c>
      <c r="D76" s="252"/>
      <c r="E76" s="252"/>
      <c r="F76" s="252" t="s">
        <v>1080</v>
      </c>
      <c r="G76" s="253"/>
      <c r="H76" s="252" t="s">
        <v>55</v>
      </c>
      <c r="I76" s="252" t="s">
        <v>58</v>
      </c>
      <c r="J76" s="252" t="s">
        <v>1081</v>
      </c>
      <c r="K76" s="251"/>
    </row>
    <row r="77" s="1" customFormat="1" ht="17.25" customHeight="1">
      <c r="B77" s="249"/>
      <c r="C77" s="254" t="s">
        <v>1082</v>
      </c>
      <c r="D77" s="254"/>
      <c r="E77" s="254"/>
      <c r="F77" s="255" t="s">
        <v>1083</v>
      </c>
      <c r="G77" s="256"/>
      <c r="H77" s="254"/>
      <c r="I77" s="254"/>
      <c r="J77" s="254" t="s">
        <v>1084</v>
      </c>
      <c r="K77" s="251"/>
    </row>
    <row r="78" s="1" customFormat="1" ht="5.25" customHeight="1">
      <c r="B78" s="249"/>
      <c r="C78" s="257"/>
      <c r="D78" s="257"/>
      <c r="E78" s="257"/>
      <c r="F78" s="257"/>
      <c r="G78" s="258"/>
      <c r="H78" s="257"/>
      <c r="I78" s="257"/>
      <c r="J78" s="257"/>
      <c r="K78" s="251"/>
    </row>
    <row r="79" s="1" customFormat="1" ht="15" customHeight="1">
      <c r="B79" s="249"/>
      <c r="C79" s="237" t="s">
        <v>54</v>
      </c>
      <c r="D79" s="259"/>
      <c r="E79" s="259"/>
      <c r="F79" s="260" t="s">
        <v>1085</v>
      </c>
      <c r="G79" s="261"/>
      <c r="H79" s="237" t="s">
        <v>1086</v>
      </c>
      <c r="I79" s="237" t="s">
        <v>1087</v>
      </c>
      <c r="J79" s="237">
        <v>20</v>
      </c>
      <c r="K79" s="251"/>
    </row>
    <row r="80" s="1" customFormat="1" ht="15" customHeight="1">
      <c r="B80" s="249"/>
      <c r="C80" s="237" t="s">
        <v>1088</v>
      </c>
      <c r="D80" s="237"/>
      <c r="E80" s="237"/>
      <c r="F80" s="260" t="s">
        <v>1085</v>
      </c>
      <c r="G80" s="261"/>
      <c r="H80" s="237" t="s">
        <v>1089</v>
      </c>
      <c r="I80" s="237" t="s">
        <v>1087</v>
      </c>
      <c r="J80" s="237">
        <v>120</v>
      </c>
      <c r="K80" s="251"/>
    </row>
    <row r="81" s="1" customFormat="1" ht="15" customHeight="1">
      <c r="B81" s="262"/>
      <c r="C81" s="237" t="s">
        <v>1090</v>
      </c>
      <c r="D81" s="237"/>
      <c r="E81" s="237"/>
      <c r="F81" s="260" t="s">
        <v>1091</v>
      </c>
      <c r="G81" s="261"/>
      <c r="H81" s="237" t="s">
        <v>1092</v>
      </c>
      <c r="I81" s="237" t="s">
        <v>1087</v>
      </c>
      <c r="J81" s="237">
        <v>50</v>
      </c>
      <c r="K81" s="251"/>
    </row>
    <row r="82" s="1" customFormat="1" ht="15" customHeight="1">
      <c r="B82" s="262"/>
      <c r="C82" s="237" t="s">
        <v>1093</v>
      </c>
      <c r="D82" s="237"/>
      <c r="E82" s="237"/>
      <c r="F82" s="260" t="s">
        <v>1085</v>
      </c>
      <c r="G82" s="261"/>
      <c r="H82" s="237" t="s">
        <v>1094</v>
      </c>
      <c r="I82" s="237" t="s">
        <v>1095</v>
      </c>
      <c r="J82" s="237"/>
      <c r="K82" s="251"/>
    </row>
    <row r="83" s="1" customFormat="1" ht="15" customHeight="1">
      <c r="B83" s="262"/>
      <c r="C83" s="263" t="s">
        <v>1096</v>
      </c>
      <c r="D83" s="263"/>
      <c r="E83" s="263"/>
      <c r="F83" s="264" t="s">
        <v>1091</v>
      </c>
      <c r="G83" s="263"/>
      <c r="H83" s="263" t="s">
        <v>1097</v>
      </c>
      <c r="I83" s="263" t="s">
        <v>1087</v>
      </c>
      <c r="J83" s="263">
        <v>15</v>
      </c>
      <c r="K83" s="251"/>
    </row>
    <row r="84" s="1" customFormat="1" ht="15" customHeight="1">
      <c r="B84" s="262"/>
      <c r="C84" s="263" t="s">
        <v>1098</v>
      </c>
      <c r="D84" s="263"/>
      <c r="E84" s="263"/>
      <c r="F84" s="264" t="s">
        <v>1091</v>
      </c>
      <c r="G84" s="263"/>
      <c r="H84" s="263" t="s">
        <v>1099</v>
      </c>
      <c r="I84" s="263" t="s">
        <v>1087</v>
      </c>
      <c r="J84" s="263">
        <v>15</v>
      </c>
      <c r="K84" s="251"/>
    </row>
    <row r="85" s="1" customFormat="1" ht="15" customHeight="1">
      <c r="B85" s="262"/>
      <c r="C85" s="263" t="s">
        <v>1100</v>
      </c>
      <c r="D85" s="263"/>
      <c r="E85" s="263"/>
      <c r="F85" s="264" t="s">
        <v>1091</v>
      </c>
      <c r="G85" s="263"/>
      <c r="H85" s="263" t="s">
        <v>1101</v>
      </c>
      <c r="I85" s="263" t="s">
        <v>1087</v>
      </c>
      <c r="J85" s="263">
        <v>20</v>
      </c>
      <c r="K85" s="251"/>
    </row>
    <row r="86" s="1" customFormat="1" ht="15" customHeight="1">
      <c r="B86" s="262"/>
      <c r="C86" s="263" t="s">
        <v>1102</v>
      </c>
      <c r="D86" s="263"/>
      <c r="E86" s="263"/>
      <c r="F86" s="264" t="s">
        <v>1091</v>
      </c>
      <c r="G86" s="263"/>
      <c r="H86" s="263" t="s">
        <v>1103</v>
      </c>
      <c r="I86" s="263" t="s">
        <v>1087</v>
      </c>
      <c r="J86" s="263">
        <v>20</v>
      </c>
      <c r="K86" s="251"/>
    </row>
    <row r="87" s="1" customFormat="1" ht="15" customHeight="1">
      <c r="B87" s="262"/>
      <c r="C87" s="237" t="s">
        <v>1104</v>
      </c>
      <c r="D87" s="237"/>
      <c r="E87" s="237"/>
      <c r="F87" s="260" t="s">
        <v>1091</v>
      </c>
      <c r="G87" s="261"/>
      <c r="H87" s="237" t="s">
        <v>1105</v>
      </c>
      <c r="I87" s="237" t="s">
        <v>1087</v>
      </c>
      <c r="J87" s="237">
        <v>50</v>
      </c>
      <c r="K87" s="251"/>
    </row>
    <row r="88" s="1" customFormat="1" ht="15" customHeight="1">
      <c r="B88" s="262"/>
      <c r="C88" s="237" t="s">
        <v>1106</v>
      </c>
      <c r="D88" s="237"/>
      <c r="E88" s="237"/>
      <c r="F88" s="260" t="s">
        <v>1091</v>
      </c>
      <c r="G88" s="261"/>
      <c r="H88" s="237" t="s">
        <v>1107</v>
      </c>
      <c r="I88" s="237" t="s">
        <v>1087</v>
      </c>
      <c r="J88" s="237">
        <v>20</v>
      </c>
      <c r="K88" s="251"/>
    </row>
    <row r="89" s="1" customFormat="1" ht="15" customHeight="1">
      <c r="B89" s="262"/>
      <c r="C89" s="237" t="s">
        <v>1108</v>
      </c>
      <c r="D89" s="237"/>
      <c r="E89" s="237"/>
      <c r="F89" s="260" t="s">
        <v>1091</v>
      </c>
      <c r="G89" s="261"/>
      <c r="H89" s="237" t="s">
        <v>1109</v>
      </c>
      <c r="I89" s="237" t="s">
        <v>1087</v>
      </c>
      <c r="J89" s="237">
        <v>20</v>
      </c>
      <c r="K89" s="251"/>
    </row>
    <row r="90" s="1" customFormat="1" ht="15" customHeight="1">
      <c r="B90" s="262"/>
      <c r="C90" s="237" t="s">
        <v>1110</v>
      </c>
      <c r="D90" s="237"/>
      <c r="E90" s="237"/>
      <c r="F90" s="260" t="s">
        <v>1091</v>
      </c>
      <c r="G90" s="261"/>
      <c r="H90" s="237" t="s">
        <v>1111</v>
      </c>
      <c r="I90" s="237" t="s">
        <v>1087</v>
      </c>
      <c r="J90" s="237">
        <v>50</v>
      </c>
      <c r="K90" s="251"/>
    </row>
    <row r="91" s="1" customFormat="1" ht="15" customHeight="1">
      <c r="B91" s="262"/>
      <c r="C91" s="237" t="s">
        <v>1112</v>
      </c>
      <c r="D91" s="237"/>
      <c r="E91" s="237"/>
      <c r="F91" s="260" t="s">
        <v>1091</v>
      </c>
      <c r="G91" s="261"/>
      <c r="H91" s="237" t="s">
        <v>1112</v>
      </c>
      <c r="I91" s="237" t="s">
        <v>1087</v>
      </c>
      <c r="J91" s="237">
        <v>50</v>
      </c>
      <c r="K91" s="251"/>
    </row>
    <row r="92" s="1" customFormat="1" ht="15" customHeight="1">
      <c r="B92" s="262"/>
      <c r="C92" s="237" t="s">
        <v>1113</v>
      </c>
      <c r="D92" s="237"/>
      <c r="E92" s="237"/>
      <c r="F92" s="260" t="s">
        <v>1091</v>
      </c>
      <c r="G92" s="261"/>
      <c r="H92" s="237" t="s">
        <v>1114</v>
      </c>
      <c r="I92" s="237" t="s">
        <v>1087</v>
      </c>
      <c r="J92" s="237">
        <v>255</v>
      </c>
      <c r="K92" s="251"/>
    </row>
    <row r="93" s="1" customFormat="1" ht="15" customHeight="1">
      <c r="B93" s="262"/>
      <c r="C93" s="237" t="s">
        <v>1115</v>
      </c>
      <c r="D93" s="237"/>
      <c r="E93" s="237"/>
      <c r="F93" s="260" t="s">
        <v>1085</v>
      </c>
      <c r="G93" s="261"/>
      <c r="H93" s="237" t="s">
        <v>1116</v>
      </c>
      <c r="I93" s="237" t="s">
        <v>1117</v>
      </c>
      <c r="J93" s="237"/>
      <c r="K93" s="251"/>
    </row>
    <row r="94" s="1" customFormat="1" ht="15" customHeight="1">
      <c r="B94" s="262"/>
      <c r="C94" s="237" t="s">
        <v>1118</v>
      </c>
      <c r="D94" s="237"/>
      <c r="E94" s="237"/>
      <c r="F94" s="260" t="s">
        <v>1085</v>
      </c>
      <c r="G94" s="261"/>
      <c r="H94" s="237" t="s">
        <v>1119</v>
      </c>
      <c r="I94" s="237" t="s">
        <v>1120</v>
      </c>
      <c r="J94" s="237"/>
      <c r="K94" s="251"/>
    </row>
    <row r="95" s="1" customFormat="1" ht="15" customHeight="1">
      <c r="B95" s="262"/>
      <c r="C95" s="237" t="s">
        <v>1121</v>
      </c>
      <c r="D95" s="237"/>
      <c r="E95" s="237"/>
      <c r="F95" s="260" t="s">
        <v>1085</v>
      </c>
      <c r="G95" s="261"/>
      <c r="H95" s="237" t="s">
        <v>1121</v>
      </c>
      <c r="I95" s="237" t="s">
        <v>1120</v>
      </c>
      <c r="J95" s="237"/>
      <c r="K95" s="251"/>
    </row>
    <row r="96" s="1" customFormat="1" ht="15" customHeight="1">
      <c r="B96" s="262"/>
      <c r="C96" s="237" t="s">
        <v>39</v>
      </c>
      <c r="D96" s="237"/>
      <c r="E96" s="237"/>
      <c r="F96" s="260" t="s">
        <v>1085</v>
      </c>
      <c r="G96" s="261"/>
      <c r="H96" s="237" t="s">
        <v>1122</v>
      </c>
      <c r="I96" s="237" t="s">
        <v>1120</v>
      </c>
      <c r="J96" s="237"/>
      <c r="K96" s="251"/>
    </row>
    <row r="97" s="1" customFormat="1" ht="15" customHeight="1">
      <c r="B97" s="262"/>
      <c r="C97" s="237" t="s">
        <v>49</v>
      </c>
      <c r="D97" s="237"/>
      <c r="E97" s="237"/>
      <c r="F97" s="260" t="s">
        <v>1085</v>
      </c>
      <c r="G97" s="261"/>
      <c r="H97" s="237" t="s">
        <v>1123</v>
      </c>
      <c r="I97" s="237" t="s">
        <v>1120</v>
      </c>
      <c r="J97" s="237"/>
      <c r="K97" s="251"/>
    </row>
    <row r="98" s="1" customFormat="1" ht="15" customHeight="1">
      <c r="B98" s="265"/>
      <c r="C98" s="266"/>
      <c r="D98" s="266"/>
      <c r="E98" s="266"/>
      <c r="F98" s="266"/>
      <c r="G98" s="266"/>
      <c r="H98" s="266"/>
      <c r="I98" s="266"/>
      <c r="J98" s="266"/>
      <c r="K98" s="267"/>
    </row>
    <row r="99" s="1" customFormat="1" ht="18.75" customHeight="1">
      <c r="B99" s="268"/>
      <c r="C99" s="269"/>
      <c r="D99" s="269"/>
      <c r="E99" s="269"/>
      <c r="F99" s="269"/>
      <c r="G99" s="269"/>
      <c r="H99" s="269"/>
      <c r="I99" s="269"/>
      <c r="J99" s="269"/>
      <c r="K99" s="268"/>
    </row>
    <row r="100" s="1" customFormat="1" ht="18.75" customHeight="1">
      <c r="B100" s="245"/>
      <c r="C100" s="245"/>
      <c r="D100" s="245"/>
      <c r="E100" s="245"/>
      <c r="F100" s="245"/>
      <c r="G100" s="245"/>
      <c r="H100" s="245"/>
      <c r="I100" s="245"/>
      <c r="J100" s="245"/>
      <c r="K100" s="245"/>
    </row>
    <row r="101" s="1" customFormat="1" ht="7.5" customHeight="1">
      <c r="B101" s="246"/>
      <c r="C101" s="247"/>
      <c r="D101" s="247"/>
      <c r="E101" s="247"/>
      <c r="F101" s="247"/>
      <c r="G101" s="247"/>
      <c r="H101" s="247"/>
      <c r="I101" s="247"/>
      <c r="J101" s="247"/>
      <c r="K101" s="248"/>
    </row>
    <row r="102" s="1" customFormat="1" ht="45" customHeight="1">
      <c r="B102" s="249"/>
      <c r="C102" s="250" t="s">
        <v>1124</v>
      </c>
      <c r="D102" s="250"/>
      <c r="E102" s="250"/>
      <c r="F102" s="250"/>
      <c r="G102" s="250"/>
      <c r="H102" s="250"/>
      <c r="I102" s="250"/>
      <c r="J102" s="250"/>
      <c r="K102" s="251"/>
    </row>
    <row r="103" s="1" customFormat="1" ht="17.25" customHeight="1">
      <c r="B103" s="249"/>
      <c r="C103" s="252" t="s">
        <v>1079</v>
      </c>
      <c r="D103" s="252"/>
      <c r="E103" s="252"/>
      <c r="F103" s="252" t="s">
        <v>1080</v>
      </c>
      <c r="G103" s="253"/>
      <c r="H103" s="252" t="s">
        <v>55</v>
      </c>
      <c r="I103" s="252" t="s">
        <v>58</v>
      </c>
      <c r="J103" s="252" t="s">
        <v>1081</v>
      </c>
      <c r="K103" s="251"/>
    </row>
    <row r="104" s="1" customFormat="1" ht="17.25" customHeight="1">
      <c r="B104" s="249"/>
      <c r="C104" s="254" t="s">
        <v>1082</v>
      </c>
      <c r="D104" s="254"/>
      <c r="E104" s="254"/>
      <c r="F104" s="255" t="s">
        <v>1083</v>
      </c>
      <c r="G104" s="256"/>
      <c r="H104" s="254"/>
      <c r="I104" s="254"/>
      <c r="J104" s="254" t="s">
        <v>1084</v>
      </c>
      <c r="K104" s="251"/>
    </row>
    <row r="105" s="1" customFormat="1" ht="5.25" customHeight="1">
      <c r="B105" s="249"/>
      <c r="C105" s="252"/>
      <c r="D105" s="252"/>
      <c r="E105" s="252"/>
      <c r="F105" s="252"/>
      <c r="G105" s="270"/>
      <c r="H105" s="252"/>
      <c r="I105" s="252"/>
      <c r="J105" s="252"/>
      <c r="K105" s="251"/>
    </row>
    <row r="106" s="1" customFormat="1" ht="15" customHeight="1">
      <c r="B106" s="249"/>
      <c r="C106" s="237" t="s">
        <v>54</v>
      </c>
      <c r="D106" s="259"/>
      <c r="E106" s="259"/>
      <c r="F106" s="260" t="s">
        <v>1085</v>
      </c>
      <c r="G106" s="237"/>
      <c r="H106" s="237" t="s">
        <v>1125</v>
      </c>
      <c r="I106" s="237" t="s">
        <v>1087</v>
      </c>
      <c r="J106" s="237">
        <v>20</v>
      </c>
      <c r="K106" s="251"/>
    </row>
    <row r="107" s="1" customFormat="1" ht="15" customHeight="1">
      <c r="B107" s="249"/>
      <c r="C107" s="237" t="s">
        <v>1088</v>
      </c>
      <c r="D107" s="237"/>
      <c r="E107" s="237"/>
      <c r="F107" s="260" t="s">
        <v>1085</v>
      </c>
      <c r="G107" s="237"/>
      <c r="H107" s="237" t="s">
        <v>1125</v>
      </c>
      <c r="I107" s="237" t="s">
        <v>1087</v>
      </c>
      <c r="J107" s="237">
        <v>120</v>
      </c>
      <c r="K107" s="251"/>
    </row>
    <row r="108" s="1" customFormat="1" ht="15" customHeight="1">
      <c r="B108" s="262"/>
      <c r="C108" s="237" t="s">
        <v>1090</v>
      </c>
      <c r="D108" s="237"/>
      <c r="E108" s="237"/>
      <c r="F108" s="260" t="s">
        <v>1091</v>
      </c>
      <c r="G108" s="237"/>
      <c r="H108" s="237" t="s">
        <v>1125</v>
      </c>
      <c r="I108" s="237" t="s">
        <v>1087</v>
      </c>
      <c r="J108" s="237">
        <v>50</v>
      </c>
      <c r="K108" s="251"/>
    </row>
    <row r="109" s="1" customFormat="1" ht="15" customHeight="1">
      <c r="B109" s="262"/>
      <c r="C109" s="237" t="s">
        <v>1093</v>
      </c>
      <c r="D109" s="237"/>
      <c r="E109" s="237"/>
      <c r="F109" s="260" t="s">
        <v>1085</v>
      </c>
      <c r="G109" s="237"/>
      <c r="H109" s="237" t="s">
        <v>1125</v>
      </c>
      <c r="I109" s="237" t="s">
        <v>1095</v>
      </c>
      <c r="J109" s="237"/>
      <c r="K109" s="251"/>
    </row>
    <row r="110" s="1" customFormat="1" ht="15" customHeight="1">
      <c r="B110" s="262"/>
      <c r="C110" s="237" t="s">
        <v>1104</v>
      </c>
      <c r="D110" s="237"/>
      <c r="E110" s="237"/>
      <c r="F110" s="260" t="s">
        <v>1091</v>
      </c>
      <c r="G110" s="237"/>
      <c r="H110" s="237" t="s">
        <v>1125</v>
      </c>
      <c r="I110" s="237" t="s">
        <v>1087</v>
      </c>
      <c r="J110" s="237">
        <v>50</v>
      </c>
      <c r="K110" s="251"/>
    </row>
    <row r="111" s="1" customFormat="1" ht="15" customHeight="1">
      <c r="B111" s="262"/>
      <c r="C111" s="237" t="s">
        <v>1112</v>
      </c>
      <c r="D111" s="237"/>
      <c r="E111" s="237"/>
      <c r="F111" s="260" t="s">
        <v>1091</v>
      </c>
      <c r="G111" s="237"/>
      <c r="H111" s="237" t="s">
        <v>1125</v>
      </c>
      <c r="I111" s="237" t="s">
        <v>1087</v>
      </c>
      <c r="J111" s="237">
        <v>50</v>
      </c>
      <c r="K111" s="251"/>
    </row>
    <row r="112" s="1" customFormat="1" ht="15" customHeight="1">
      <c r="B112" s="262"/>
      <c r="C112" s="237" t="s">
        <v>1110</v>
      </c>
      <c r="D112" s="237"/>
      <c r="E112" s="237"/>
      <c r="F112" s="260" t="s">
        <v>1091</v>
      </c>
      <c r="G112" s="237"/>
      <c r="H112" s="237" t="s">
        <v>1125</v>
      </c>
      <c r="I112" s="237" t="s">
        <v>1087</v>
      </c>
      <c r="J112" s="237">
        <v>50</v>
      </c>
      <c r="K112" s="251"/>
    </row>
    <row r="113" s="1" customFormat="1" ht="15" customHeight="1">
      <c r="B113" s="262"/>
      <c r="C113" s="237" t="s">
        <v>54</v>
      </c>
      <c r="D113" s="237"/>
      <c r="E113" s="237"/>
      <c r="F113" s="260" t="s">
        <v>1085</v>
      </c>
      <c r="G113" s="237"/>
      <c r="H113" s="237" t="s">
        <v>1126</v>
      </c>
      <c r="I113" s="237" t="s">
        <v>1087</v>
      </c>
      <c r="J113" s="237">
        <v>20</v>
      </c>
      <c r="K113" s="251"/>
    </row>
    <row r="114" s="1" customFormat="1" ht="15" customHeight="1">
      <c r="B114" s="262"/>
      <c r="C114" s="237" t="s">
        <v>1127</v>
      </c>
      <c r="D114" s="237"/>
      <c r="E114" s="237"/>
      <c r="F114" s="260" t="s">
        <v>1085</v>
      </c>
      <c r="G114" s="237"/>
      <c r="H114" s="237" t="s">
        <v>1128</v>
      </c>
      <c r="I114" s="237" t="s">
        <v>1087</v>
      </c>
      <c r="J114" s="237">
        <v>120</v>
      </c>
      <c r="K114" s="251"/>
    </row>
    <row r="115" s="1" customFormat="1" ht="15" customHeight="1">
      <c r="B115" s="262"/>
      <c r="C115" s="237" t="s">
        <v>39</v>
      </c>
      <c r="D115" s="237"/>
      <c r="E115" s="237"/>
      <c r="F115" s="260" t="s">
        <v>1085</v>
      </c>
      <c r="G115" s="237"/>
      <c r="H115" s="237" t="s">
        <v>1129</v>
      </c>
      <c r="I115" s="237" t="s">
        <v>1120</v>
      </c>
      <c r="J115" s="237"/>
      <c r="K115" s="251"/>
    </row>
    <row r="116" s="1" customFormat="1" ht="15" customHeight="1">
      <c r="B116" s="262"/>
      <c r="C116" s="237" t="s">
        <v>49</v>
      </c>
      <c r="D116" s="237"/>
      <c r="E116" s="237"/>
      <c r="F116" s="260" t="s">
        <v>1085</v>
      </c>
      <c r="G116" s="237"/>
      <c r="H116" s="237" t="s">
        <v>1130</v>
      </c>
      <c r="I116" s="237" t="s">
        <v>1120</v>
      </c>
      <c r="J116" s="237"/>
      <c r="K116" s="251"/>
    </row>
    <row r="117" s="1" customFormat="1" ht="15" customHeight="1">
      <c r="B117" s="262"/>
      <c r="C117" s="237" t="s">
        <v>58</v>
      </c>
      <c r="D117" s="237"/>
      <c r="E117" s="237"/>
      <c r="F117" s="260" t="s">
        <v>1085</v>
      </c>
      <c r="G117" s="237"/>
      <c r="H117" s="237" t="s">
        <v>1131</v>
      </c>
      <c r="I117" s="237" t="s">
        <v>1132</v>
      </c>
      <c r="J117" s="237"/>
      <c r="K117" s="251"/>
    </row>
    <row r="118" s="1" customFormat="1" ht="15" customHeight="1">
      <c r="B118" s="265"/>
      <c r="C118" s="271"/>
      <c r="D118" s="271"/>
      <c r="E118" s="271"/>
      <c r="F118" s="271"/>
      <c r="G118" s="271"/>
      <c r="H118" s="271"/>
      <c r="I118" s="271"/>
      <c r="J118" s="271"/>
      <c r="K118" s="267"/>
    </row>
    <row r="119" s="1" customFormat="1" ht="18.75" customHeight="1">
      <c r="B119" s="272"/>
      <c r="C119" s="273"/>
      <c r="D119" s="273"/>
      <c r="E119" s="273"/>
      <c r="F119" s="274"/>
      <c r="G119" s="273"/>
      <c r="H119" s="273"/>
      <c r="I119" s="273"/>
      <c r="J119" s="273"/>
      <c r="K119" s="272"/>
    </row>
    <row r="120" s="1" customFormat="1" ht="18.75" customHeight="1">
      <c r="B120" s="245"/>
      <c r="C120" s="245"/>
      <c r="D120" s="245"/>
      <c r="E120" s="245"/>
      <c r="F120" s="245"/>
      <c r="G120" s="245"/>
      <c r="H120" s="245"/>
      <c r="I120" s="245"/>
      <c r="J120" s="245"/>
      <c r="K120" s="245"/>
    </row>
    <row r="121" s="1" customFormat="1" ht="7.5" customHeight="1">
      <c r="B121" s="275"/>
      <c r="C121" s="276"/>
      <c r="D121" s="276"/>
      <c r="E121" s="276"/>
      <c r="F121" s="276"/>
      <c r="G121" s="276"/>
      <c r="H121" s="276"/>
      <c r="I121" s="276"/>
      <c r="J121" s="276"/>
      <c r="K121" s="277"/>
    </row>
    <row r="122" s="1" customFormat="1" ht="45" customHeight="1">
      <c r="B122" s="278"/>
      <c r="C122" s="228" t="s">
        <v>1133</v>
      </c>
      <c r="D122" s="228"/>
      <c r="E122" s="228"/>
      <c r="F122" s="228"/>
      <c r="G122" s="228"/>
      <c r="H122" s="228"/>
      <c r="I122" s="228"/>
      <c r="J122" s="228"/>
      <c r="K122" s="279"/>
    </row>
    <row r="123" s="1" customFormat="1" ht="17.25" customHeight="1">
      <c r="B123" s="280"/>
      <c r="C123" s="252" t="s">
        <v>1079</v>
      </c>
      <c r="D123" s="252"/>
      <c r="E123" s="252"/>
      <c r="F123" s="252" t="s">
        <v>1080</v>
      </c>
      <c r="G123" s="253"/>
      <c r="H123" s="252" t="s">
        <v>55</v>
      </c>
      <c r="I123" s="252" t="s">
        <v>58</v>
      </c>
      <c r="J123" s="252" t="s">
        <v>1081</v>
      </c>
      <c r="K123" s="281"/>
    </row>
    <row r="124" s="1" customFormat="1" ht="17.25" customHeight="1">
      <c r="B124" s="280"/>
      <c r="C124" s="254" t="s">
        <v>1082</v>
      </c>
      <c r="D124" s="254"/>
      <c r="E124" s="254"/>
      <c r="F124" s="255" t="s">
        <v>1083</v>
      </c>
      <c r="G124" s="256"/>
      <c r="H124" s="254"/>
      <c r="I124" s="254"/>
      <c r="J124" s="254" t="s">
        <v>1084</v>
      </c>
      <c r="K124" s="281"/>
    </row>
    <row r="125" s="1" customFormat="1" ht="5.25" customHeight="1">
      <c r="B125" s="282"/>
      <c r="C125" s="257"/>
      <c r="D125" s="257"/>
      <c r="E125" s="257"/>
      <c r="F125" s="257"/>
      <c r="G125" s="283"/>
      <c r="H125" s="257"/>
      <c r="I125" s="257"/>
      <c r="J125" s="257"/>
      <c r="K125" s="284"/>
    </row>
    <row r="126" s="1" customFormat="1" ht="15" customHeight="1">
      <c r="B126" s="282"/>
      <c r="C126" s="237" t="s">
        <v>1088</v>
      </c>
      <c r="D126" s="259"/>
      <c r="E126" s="259"/>
      <c r="F126" s="260" t="s">
        <v>1085</v>
      </c>
      <c r="G126" s="237"/>
      <c r="H126" s="237" t="s">
        <v>1125</v>
      </c>
      <c r="I126" s="237" t="s">
        <v>1087</v>
      </c>
      <c r="J126" s="237">
        <v>120</v>
      </c>
      <c r="K126" s="285"/>
    </row>
    <row r="127" s="1" customFormat="1" ht="15" customHeight="1">
      <c r="B127" s="282"/>
      <c r="C127" s="237" t="s">
        <v>1134</v>
      </c>
      <c r="D127" s="237"/>
      <c r="E127" s="237"/>
      <c r="F127" s="260" t="s">
        <v>1085</v>
      </c>
      <c r="G127" s="237"/>
      <c r="H127" s="237" t="s">
        <v>1135</v>
      </c>
      <c r="I127" s="237" t="s">
        <v>1087</v>
      </c>
      <c r="J127" s="237" t="s">
        <v>1136</v>
      </c>
      <c r="K127" s="285"/>
    </row>
    <row r="128" s="1" customFormat="1" ht="15" customHeight="1">
      <c r="B128" s="282"/>
      <c r="C128" s="237" t="s">
        <v>1033</v>
      </c>
      <c r="D128" s="237"/>
      <c r="E128" s="237"/>
      <c r="F128" s="260" t="s">
        <v>1085</v>
      </c>
      <c r="G128" s="237"/>
      <c r="H128" s="237" t="s">
        <v>1137</v>
      </c>
      <c r="I128" s="237" t="s">
        <v>1087</v>
      </c>
      <c r="J128" s="237" t="s">
        <v>1136</v>
      </c>
      <c r="K128" s="285"/>
    </row>
    <row r="129" s="1" customFormat="1" ht="15" customHeight="1">
      <c r="B129" s="282"/>
      <c r="C129" s="237" t="s">
        <v>1096</v>
      </c>
      <c r="D129" s="237"/>
      <c r="E129" s="237"/>
      <c r="F129" s="260" t="s">
        <v>1091</v>
      </c>
      <c r="G129" s="237"/>
      <c r="H129" s="237" t="s">
        <v>1097</v>
      </c>
      <c r="I129" s="237" t="s">
        <v>1087</v>
      </c>
      <c r="J129" s="237">
        <v>15</v>
      </c>
      <c r="K129" s="285"/>
    </row>
    <row r="130" s="1" customFormat="1" ht="15" customHeight="1">
      <c r="B130" s="282"/>
      <c r="C130" s="263" t="s">
        <v>1098</v>
      </c>
      <c r="D130" s="263"/>
      <c r="E130" s="263"/>
      <c r="F130" s="264" t="s">
        <v>1091</v>
      </c>
      <c r="G130" s="263"/>
      <c r="H130" s="263" t="s">
        <v>1099</v>
      </c>
      <c r="I130" s="263" t="s">
        <v>1087</v>
      </c>
      <c r="J130" s="263">
        <v>15</v>
      </c>
      <c r="K130" s="285"/>
    </row>
    <row r="131" s="1" customFormat="1" ht="15" customHeight="1">
      <c r="B131" s="282"/>
      <c r="C131" s="263" t="s">
        <v>1100</v>
      </c>
      <c r="D131" s="263"/>
      <c r="E131" s="263"/>
      <c r="F131" s="264" t="s">
        <v>1091</v>
      </c>
      <c r="G131" s="263"/>
      <c r="H131" s="263" t="s">
        <v>1101</v>
      </c>
      <c r="I131" s="263" t="s">
        <v>1087</v>
      </c>
      <c r="J131" s="263">
        <v>20</v>
      </c>
      <c r="K131" s="285"/>
    </row>
    <row r="132" s="1" customFormat="1" ht="15" customHeight="1">
      <c r="B132" s="282"/>
      <c r="C132" s="263" t="s">
        <v>1102</v>
      </c>
      <c r="D132" s="263"/>
      <c r="E132" s="263"/>
      <c r="F132" s="264" t="s">
        <v>1091</v>
      </c>
      <c r="G132" s="263"/>
      <c r="H132" s="263" t="s">
        <v>1103</v>
      </c>
      <c r="I132" s="263" t="s">
        <v>1087</v>
      </c>
      <c r="J132" s="263">
        <v>20</v>
      </c>
      <c r="K132" s="285"/>
    </row>
    <row r="133" s="1" customFormat="1" ht="15" customHeight="1">
      <c r="B133" s="282"/>
      <c r="C133" s="237" t="s">
        <v>1090</v>
      </c>
      <c r="D133" s="237"/>
      <c r="E133" s="237"/>
      <c r="F133" s="260" t="s">
        <v>1091</v>
      </c>
      <c r="G133" s="237"/>
      <c r="H133" s="237" t="s">
        <v>1125</v>
      </c>
      <c r="I133" s="237" t="s">
        <v>1087</v>
      </c>
      <c r="J133" s="237">
        <v>50</v>
      </c>
      <c r="K133" s="285"/>
    </row>
    <row r="134" s="1" customFormat="1" ht="15" customHeight="1">
      <c r="B134" s="282"/>
      <c r="C134" s="237" t="s">
        <v>1104</v>
      </c>
      <c r="D134" s="237"/>
      <c r="E134" s="237"/>
      <c r="F134" s="260" t="s">
        <v>1091</v>
      </c>
      <c r="G134" s="237"/>
      <c r="H134" s="237" t="s">
        <v>1125</v>
      </c>
      <c r="I134" s="237" t="s">
        <v>1087</v>
      </c>
      <c r="J134" s="237">
        <v>50</v>
      </c>
      <c r="K134" s="285"/>
    </row>
    <row r="135" s="1" customFormat="1" ht="15" customHeight="1">
      <c r="B135" s="282"/>
      <c r="C135" s="237" t="s">
        <v>1110</v>
      </c>
      <c r="D135" s="237"/>
      <c r="E135" s="237"/>
      <c r="F135" s="260" t="s">
        <v>1091</v>
      </c>
      <c r="G135" s="237"/>
      <c r="H135" s="237" t="s">
        <v>1125</v>
      </c>
      <c r="I135" s="237" t="s">
        <v>1087</v>
      </c>
      <c r="J135" s="237">
        <v>50</v>
      </c>
      <c r="K135" s="285"/>
    </row>
    <row r="136" s="1" customFormat="1" ht="15" customHeight="1">
      <c r="B136" s="282"/>
      <c r="C136" s="237" t="s">
        <v>1112</v>
      </c>
      <c r="D136" s="237"/>
      <c r="E136" s="237"/>
      <c r="F136" s="260" t="s">
        <v>1091</v>
      </c>
      <c r="G136" s="237"/>
      <c r="H136" s="237" t="s">
        <v>1125</v>
      </c>
      <c r="I136" s="237" t="s">
        <v>1087</v>
      </c>
      <c r="J136" s="237">
        <v>50</v>
      </c>
      <c r="K136" s="285"/>
    </row>
    <row r="137" s="1" customFormat="1" ht="15" customHeight="1">
      <c r="B137" s="282"/>
      <c r="C137" s="237" t="s">
        <v>1113</v>
      </c>
      <c r="D137" s="237"/>
      <c r="E137" s="237"/>
      <c r="F137" s="260" t="s">
        <v>1091</v>
      </c>
      <c r="G137" s="237"/>
      <c r="H137" s="237" t="s">
        <v>1138</v>
      </c>
      <c r="I137" s="237" t="s">
        <v>1087</v>
      </c>
      <c r="J137" s="237">
        <v>255</v>
      </c>
      <c r="K137" s="285"/>
    </row>
    <row r="138" s="1" customFormat="1" ht="15" customHeight="1">
      <c r="B138" s="282"/>
      <c r="C138" s="237" t="s">
        <v>1115</v>
      </c>
      <c r="D138" s="237"/>
      <c r="E138" s="237"/>
      <c r="F138" s="260" t="s">
        <v>1085</v>
      </c>
      <c r="G138" s="237"/>
      <c r="H138" s="237" t="s">
        <v>1139</v>
      </c>
      <c r="I138" s="237" t="s">
        <v>1117</v>
      </c>
      <c r="J138" s="237"/>
      <c r="K138" s="285"/>
    </row>
    <row r="139" s="1" customFormat="1" ht="15" customHeight="1">
      <c r="B139" s="282"/>
      <c r="C139" s="237" t="s">
        <v>1118</v>
      </c>
      <c r="D139" s="237"/>
      <c r="E139" s="237"/>
      <c r="F139" s="260" t="s">
        <v>1085</v>
      </c>
      <c r="G139" s="237"/>
      <c r="H139" s="237" t="s">
        <v>1140</v>
      </c>
      <c r="I139" s="237" t="s">
        <v>1120</v>
      </c>
      <c r="J139" s="237"/>
      <c r="K139" s="285"/>
    </row>
    <row r="140" s="1" customFormat="1" ht="15" customHeight="1">
      <c r="B140" s="282"/>
      <c r="C140" s="237" t="s">
        <v>1121</v>
      </c>
      <c r="D140" s="237"/>
      <c r="E140" s="237"/>
      <c r="F140" s="260" t="s">
        <v>1085</v>
      </c>
      <c r="G140" s="237"/>
      <c r="H140" s="237" t="s">
        <v>1121</v>
      </c>
      <c r="I140" s="237" t="s">
        <v>1120</v>
      </c>
      <c r="J140" s="237"/>
      <c r="K140" s="285"/>
    </row>
    <row r="141" s="1" customFormat="1" ht="15" customHeight="1">
      <c r="B141" s="282"/>
      <c r="C141" s="237" t="s">
        <v>39</v>
      </c>
      <c r="D141" s="237"/>
      <c r="E141" s="237"/>
      <c r="F141" s="260" t="s">
        <v>1085</v>
      </c>
      <c r="G141" s="237"/>
      <c r="H141" s="237" t="s">
        <v>1141</v>
      </c>
      <c r="I141" s="237" t="s">
        <v>1120</v>
      </c>
      <c r="J141" s="237"/>
      <c r="K141" s="285"/>
    </row>
    <row r="142" s="1" customFormat="1" ht="15" customHeight="1">
      <c r="B142" s="282"/>
      <c r="C142" s="237" t="s">
        <v>1142</v>
      </c>
      <c r="D142" s="237"/>
      <c r="E142" s="237"/>
      <c r="F142" s="260" t="s">
        <v>1085</v>
      </c>
      <c r="G142" s="237"/>
      <c r="H142" s="237" t="s">
        <v>1143</v>
      </c>
      <c r="I142" s="237" t="s">
        <v>1120</v>
      </c>
      <c r="J142" s="237"/>
      <c r="K142" s="285"/>
    </row>
    <row r="143" s="1" customFormat="1" ht="15" customHeight="1">
      <c r="B143" s="286"/>
      <c r="C143" s="287"/>
      <c r="D143" s="287"/>
      <c r="E143" s="287"/>
      <c r="F143" s="287"/>
      <c r="G143" s="287"/>
      <c r="H143" s="287"/>
      <c r="I143" s="287"/>
      <c r="J143" s="287"/>
      <c r="K143" s="288"/>
    </row>
    <row r="144" s="1" customFormat="1" ht="18.75" customHeight="1">
      <c r="B144" s="273"/>
      <c r="C144" s="273"/>
      <c r="D144" s="273"/>
      <c r="E144" s="273"/>
      <c r="F144" s="274"/>
      <c r="G144" s="273"/>
      <c r="H144" s="273"/>
      <c r="I144" s="273"/>
      <c r="J144" s="273"/>
      <c r="K144" s="273"/>
    </row>
    <row r="145" s="1" customFormat="1" ht="18.75" customHeight="1">
      <c r="B145" s="245"/>
      <c r="C145" s="245"/>
      <c r="D145" s="245"/>
      <c r="E145" s="245"/>
      <c r="F145" s="245"/>
      <c r="G145" s="245"/>
      <c r="H145" s="245"/>
      <c r="I145" s="245"/>
      <c r="J145" s="245"/>
      <c r="K145" s="245"/>
    </row>
    <row r="146" s="1" customFormat="1" ht="7.5" customHeight="1">
      <c r="B146" s="246"/>
      <c r="C146" s="247"/>
      <c r="D146" s="247"/>
      <c r="E146" s="247"/>
      <c r="F146" s="247"/>
      <c r="G146" s="247"/>
      <c r="H146" s="247"/>
      <c r="I146" s="247"/>
      <c r="J146" s="247"/>
      <c r="K146" s="248"/>
    </row>
    <row r="147" s="1" customFormat="1" ht="45" customHeight="1">
      <c r="B147" s="249"/>
      <c r="C147" s="250" t="s">
        <v>1144</v>
      </c>
      <c r="D147" s="250"/>
      <c r="E147" s="250"/>
      <c r="F147" s="250"/>
      <c r="G147" s="250"/>
      <c r="H147" s="250"/>
      <c r="I147" s="250"/>
      <c r="J147" s="250"/>
      <c r="K147" s="251"/>
    </row>
    <row r="148" s="1" customFormat="1" ht="17.25" customHeight="1">
      <c r="B148" s="249"/>
      <c r="C148" s="252" t="s">
        <v>1079</v>
      </c>
      <c r="D148" s="252"/>
      <c r="E148" s="252"/>
      <c r="F148" s="252" t="s">
        <v>1080</v>
      </c>
      <c r="G148" s="253"/>
      <c r="H148" s="252" t="s">
        <v>55</v>
      </c>
      <c r="I148" s="252" t="s">
        <v>58</v>
      </c>
      <c r="J148" s="252" t="s">
        <v>1081</v>
      </c>
      <c r="K148" s="251"/>
    </row>
    <row r="149" s="1" customFormat="1" ht="17.25" customHeight="1">
      <c r="B149" s="249"/>
      <c r="C149" s="254" t="s">
        <v>1082</v>
      </c>
      <c r="D149" s="254"/>
      <c r="E149" s="254"/>
      <c r="F149" s="255" t="s">
        <v>1083</v>
      </c>
      <c r="G149" s="256"/>
      <c r="H149" s="254"/>
      <c r="I149" s="254"/>
      <c r="J149" s="254" t="s">
        <v>1084</v>
      </c>
      <c r="K149" s="251"/>
    </row>
    <row r="150" s="1" customFormat="1" ht="5.25" customHeight="1">
      <c r="B150" s="262"/>
      <c r="C150" s="257"/>
      <c r="D150" s="257"/>
      <c r="E150" s="257"/>
      <c r="F150" s="257"/>
      <c r="G150" s="258"/>
      <c r="H150" s="257"/>
      <c r="I150" s="257"/>
      <c r="J150" s="257"/>
      <c r="K150" s="285"/>
    </row>
    <row r="151" s="1" customFormat="1" ht="15" customHeight="1">
      <c r="B151" s="262"/>
      <c r="C151" s="289" t="s">
        <v>1088</v>
      </c>
      <c r="D151" s="237"/>
      <c r="E151" s="237"/>
      <c r="F151" s="290" t="s">
        <v>1085</v>
      </c>
      <c r="G151" s="237"/>
      <c r="H151" s="289" t="s">
        <v>1125</v>
      </c>
      <c r="I151" s="289" t="s">
        <v>1087</v>
      </c>
      <c r="J151" s="289">
        <v>120</v>
      </c>
      <c r="K151" s="285"/>
    </row>
    <row r="152" s="1" customFormat="1" ht="15" customHeight="1">
      <c r="B152" s="262"/>
      <c r="C152" s="289" t="s">
        <v>1134</v>
      </c>
      <c r="D152" s="237"/>
      <c r="E152" s="237"/>
      <c r="F152" s="290" t="s">
        <v>1085</v>
      </c>
      <c r="G152" s="237"/>
      <c r="H152" s="289" t="s">
        <v>1145</v>
      </c>
      <c r="I152" s="289" t="s">
        <v>1087</v>
      </c>
      <c r="J152" s="289" t="s">
        <v>1136</v>
      </c>
      <c r="K152" s="285"/>
    </row>
    <row r="153" s="1" customFormat="1" ht="15" customHeight="1">
      <c r="B153" s="262"/>
      <c r="C153" s="289" t="s">
        <v>1033</v>
      </c>
      <c r="D153" s="237"/>
      <c r="E153" s="237"/>
      <c r="F153" s="290" t="s">
        <v>1085</v>
      </c>
      <c r="G153" s="237"/>
      <c r="H153" s="289" t="s">
        <v>1146</v>
      </c>
      <c r="I153" s="289" t="s">
        <v>1087</v>
      </c>
      <c r="J153" s="289" t="s">
        <v>1136</v>
      </c>
      <c r="K153" s="285"/>
    </row>
    <row r="154" s="1" customFormat="1" ht="15" customHeight="1">
      <c r="B154" s="262"/>
      <c r="C154" s="289" t="s">
        <v>1090</v>
      </c>
      <c r="D154" s="237"/>
      <c r="E154" s="237"/>
      <c r="F154" s="290" t="s">
        <v>1091</v>
      </c>
      <c r="G154" s="237"/>
      <c r="H154" s="289" t="s">
        <v>1125</v>
      </c>
      <c r="I154" s="289" t="s">
        <v>1087</v>
      </c>
      <c r="J154" s="289">
        <v>50</v>
      </c>
      <c r="K154" s="285"/>
    </row>
    <row r="155" s="1" customFormat="1" ht="15" customHeight="1">
      <c r="B155" s="262"/>
      <c r="C155" s="289" t="s">
        <v>1093</v>
      </c>
      <c r="D155" s="237"/>
      <c r="E155" s="237"/>
      <c r="F155" s="290" t="s">
        <v>1085</v>
      </c>
      <c r="G155" s="237"/>
      <c r="H155" s="289" t="s">
        <v>1125</v>
      </c>
      <c r="I155" s="289" t="s">
        <v>1095</v>
      </c>
      <c r="J155" s="289"/>
      <c r="K155" s="285"/>
    </row>
    <row r="156" s="1" customFormat="1" ht="15" customHeight="1">
      <c r="B156" s="262"/>
      <c r="C156" s="289" t="s">
        <v>1104</v>
      </c>
      <c r="D156" s="237"/>
      <c r="E156" s="237"/>
      <c r="F156" s="290" t="s">
        <v>1091</v>
      </c>
      <c r="G156" s="237"/>
      <c r="H156" s="289" t="s">
        <v>1125</v>
      </c>
      <c r="I156" s="289" t="s">
        <v>1087</v>
      </c>
      <c r="J156" s="289">
        <v>50</v>
      </c>
      <c r="K156" s="285"/>
    </row>
    <row r="157" s="1" customFormat="1" ht="15" customHeight="1">
      <c r="B157" s="262"/>
      <c r="C157" s="289" t="s">
        <v>1112</v>
      </c>
      <c r="D157" s="237"/>
      <c r="E157" s="237"/>
      <c r="F157" s="290" t="s">
        <v>1091</v>
      </c>
      <c r="G157" s="237"/>
      <c r="H157" s="289" t="s">
        <v>1125</v>
      </c>
      <c r="I157" s="289" t="s">
        <v>1087</v>
      </c>
      <c r="J157" s="289">
        <v>50</v>
      </c>
      <c r="K157" s="285"/>
    </row>
    <row r="158" s="1" customFormat="1" ht="15" customHeight="1">
      <c r="B158" s="262"/>
      <c r="C158" s="289" t="s">
        <v>1110</v>
      </c>
      <c r="D158" s="237"/>
      <c r="E158" s="237"/>
      <c r="F158" s="290" t="s">
        <v>1091</v>
      </c>
      <c r="G158" s="237"/>
      <c r="H158" s="289" t="s">
        <v>1125</v>
      </c>
      <c r="I158" s="289" t="s">
        <v>1087</v>
      </c>
      <c r="J158" s="289">
        <v>50</v>
      </c>
      <c r="K158" s="285"/>
    </row>
    <row r="159" s="1" customFormat="1" ht="15" customHeight="1">
      <c r="B159" s="262"/>
      <c r="C159" s="289" t="s">
        <v>97</v>
      </c>
      <c r="D159" s="237"/>
      <c r="E159" s="237"/>
      <c r="F159" s="290" t="s">
        <v>1085</v>
      </c>
      <c r="G159" s="237"/>
      <c r="H159" s="289" t="s">
        <v>1147</v>
      </c>
      <c r="I159" s="289" t="s">
        <v>1087</v>
      </c>
      <c r="J159" s="289" t="s">
        <v>1148</v>
      </c>
      <c r="K159" s="285"/>
    </row>
    <row r="160" s="1" customFormat="1" ht="15" customHeight="1">
      <c r="B160" s="262"/>
      <c r="C160" s="289" t="s">
        <v>1149</v>
      </c>
      <c r="D160" s="237"/>
      <c r="E160" s="237"/>
      <c r="F160" s="290" t="s">
        <v>1085</v>
      </c>
      <c r="G160" s="237"/>
      <c r="H160" s="289" t="s">
        <v>1150</v>
      </c>
      <c r="I160" s="289" t="s">
        <v>1120</v>
      </c>
      <c r="J160" s="289"/>
      <c r="K160" s="285"/>
    </row>
    <row r="161" s="1" customFormat="1" ht="15" customHeight="1">
      <c r="B161" s="291"/>
      <c r="C161" s="271"/>
      <c r="D161" s="271"/>
      <c r="E161" s="271"/>
      <c r="F161" s="271"/>
      <c r="G161" s="271"/>
      <c r="H161" s="271"/>
      <c r="I161" s="271"/>
      <c r="J161" s="271"/>
      <c r="K161" s="292"/>
    </row>
    <row r="162" s="1" customFormat="1" ht="18.75" customHeight="1">
      <c r="B162" s="273"/>
      <c r="C162" s="283"/>
      <c r="D162" s="283"/>
      <c r="E162" s="283"/>
      <c r="F162" s="293"/>
      <c r="G162" s="283"/>
      <c r="H162" s="283"/>
      <c r="I162" s="283"/>
      <c r="J162" s="283"/>
      <c r="K162" s="273"/>
    </row>
    <row r="163" s="1" customFormat="1" ht="18.75" customHeight="1">
      <c r="B163" s="245"/>
      <c r="C163" s="245"/>
      <c r="D163" s="245"/>
      <c r="E163" s="245"/>
      <c r="F163" s="245"/>
      <c r="G163" s="245"/>
      <c r="H163" s="245"/>
      <c r="I163" s="245"/>
      <c r="J163" s="245"/>
      <c r="K163" s="245"/>
    </row>
    <row r="164" s="1" customFormat="1" ht="7.5" customHeight="1">
      <c r="B164" s="224"/>
      <c r="C164" s="225"/>
      <c r="D164" s="225"/>
      <c r="E164" s="225"/>
      <c r="F164" s="225"/>
      <c r="G164" s="225"/>
      <c r="H164" s="225"/>
      <c r="I164" s="225"/>
      <c r="J164" s="225"/>
      <c r="K164" s="226"/>
    </row>
    <row r="165" s="1" customFormat="1" ht="45" customHeight="1">
      <c r="B165" s="227"/>
      <c r="C165" s="228" t="s">
        <v>1151</v>
      </c>
      <c r="D165" s="228"/>
      <c r="E165" s="228"/>
      <c r="F165" s="228"/>
      <c r="G165" s="228"/>
      <c r="H165" s="228"/>
      <c r="I165" s="228"/>
      <c r="J165" s="228"/>
      <c r="K165" s="229"/>
    </row>
    <row r="166" s="1" customFormat="1" ht="17.25" customHeight="1">
      <c r="B166" s="227"/>
      <c r="C166" s="252" t="s">
        <v>1079</v>
      </c>
      <c r="D166" s="252"/>
      <c r="E166" s="252"/>
      <c r="F166" s="252" t="s">
        <v>1080</v>
      </c>
      <c r="G166" s="294"/>
      <c r="H166" s="295" t="s">
        <v>55</v>
      </c>
      <c r="I166" s="295" t="s">
        <v>58</v>
      </c>
      <c r="J166" s="252" t="s">
        <v>1081</v>
      </c>
      <c r="K166" s="229"/>
    </row>
    <row r="167" s="1" customFormat="1" ht="17.25" customHeight="1">
      <c r="B167" s="230"/>
      <c r="C167" s="254" t="s">
        <v>1082</v>
      </c>
      <c r="D167" s="254"/>
      <c r="E167" s="254"/>
      <c r="F167" s="255" t="s">
        <v>1083</v>
      </c>
      <c r="G167" s="296"/>
      <c r="H167" s="297"/>
      <c r="I167" s="297"/>
      <c r="J167" s="254" t="s">
        <v>1084</v>
      </c>
      <c r="K167" s="232"/>
    </row>
    <row r="168" s="1" customFormat="1" ht="5.25" customHeight="1">
      <c r="B168" s="262"/>
      <c r="C168" s="257"/>
      <c r="D168" s="257"/>
      <c r="E168" s="257"/>
      <c r="F168" s="257"/>
      <c r="G168" s="258"/>
      <c r="H168" s="257"/>
      <c r="I168" s="257"/>
      <c r="J168" s="257"/>
      <c r="K168" s="285"/>
    </row>
    <row r="169" s="1" customFormat="1" ht="15" customHeight="1">
      <c r="B169" s="262"/>
      <c r="C169" s="237" t="s">
        <v>1088</v>
      </c>
      <c r="D169" s="237"/>
      <c r="E169" s="237"/>
      <c r="F169" s="260" t="s">
        <v>1085</v>
      </c>
      <c r="G169" s="237"/>
      <c r="H169" s="237" t="s">
        <v>1125</v>
      </c>
      <c r="I169" s="237" t="s">
        <v>1087</v>
      </c>
      <c r="J169" s="237">
        <v>120</v>
      </c>
      <c r="K169" s="285"/>
    </row>
    <row r="170" s="1" customFormat="1" ht="15" customHeight="1">
      <c r="B170" s="262"/>
      <c r="C170" s="237" t="s">
        <v>1134</v>
      </c>
      <c r="D170" s="237"/>
      <c r="E170" s="237"/>
      <c r="F170" s="260" t="s">
        <v>1085</v>
      </c>
      <c r="G170" s="237"/>
      <c r="H170" s="237" t="s">
        <v>1135</v>
      </c>
      <c r="I170" s="237" t="s">
        <v>1087</v>
      </c>
      <c r="J170" s="237" t="s">
        <v>1136</v>
      </c>
      <c r="K170" s="285"/>
    </row>
    <row r="171" s="1" customFormat="1" ht="15" customHeight="1">
      <c r="B171" s="262"/>
      <c r="C171" s="237" t="s">
        <v>1033</v>
      </c>
      <c r="D171" s="237"/>
      <c r="E171" s="237"/>
      <c r="F171" s="260" t="s">
        <v>1085</v>
      </c>
      <c r="G171" s="237"/>
      <c r="H171" s="237" t="s">
        <v>1152</v>
      </c>
      <c r="I171" s="237" t="s">
        <v>1087</v>
      </c>
      <c r="J171" s="237" t="s">
        <v>1136</v>
      </c>
      <c r="K171" s="285"/>
    </row>
    <row r="172" s="1" customFormat="1" ht="15" customHeight="1">
      <c r="B172" s="262"/>
      <c r="C172" s="237" t="s">
        <v>1090</v>
      </c>
      <c r="D172" s="237"/>
      <c r="E172" s="237"/>
      <c r="F172" s="260" t="s">
        <v>1091</v>
      </c>
      <c r="G172" s="237"/>
      <c r="H172" s="237" t="s">
        <v>1152</v>
      </c>
      <c r="I172" s="237" t="s">
        <v>1087</v>
      </c>
      <c r="J172" s="237">
        <v>50</v>
      </c>
      <c r="K172" s="285"/>
    </row>
    <row r="173" s="1" customFormat="1" ht="15" customHeight="1">
      <c r="B173" s="262"/>
      <c r="C173" s="237" t="s">
        <v>1093</v>
      </c>
      <c r="D173" s="237"/>
      <c r="E173" s="237"/>
      <c r="F173" s="260" t="s">
        <v>1085</v>
      </c>
      <c r="G173" s="237"/>
      <c r="H173" s="237" t="s">
        <v>1152</v>
      </c>
      <c r="I173" s="237" t="s">
        <v>1095</v>
      </c>
      <c r="J173" s="237"/>
      <c r="K173" s="285"/>
    </row>
    <row r="174" s="1" customFormat="1" ht="15" customHeight="1">
      <c r="B174" s="262"/>
      <c r="C174" s="237" t="s">
        <v>1104</v>
      </c>
      <c r="D174" s="237"/>
      <c r="E174" s="237"/>
      <c r="F174" s="260" t="s">
        <v>1091</v>
      </c>
      <c r="G174" s="237"/>
      <c r="H174" s="237" t="s">
        <v>1152</v>
      </c>
      <c r="I174" s="237" t="s">
        <v>1087</v>
      </c>
      <c r="J174" s="237">
        <v>50</v>
      </c>
      <c r="K174" s="285"/>
    </row>
    <row r="175" s="1" customFormat="1" ht="15" customHeight="1">
      <c r="B175" s="262"/>
      <c r="C175" s="237" t="s">
        <v>1112</v>
      </c>
      <c r="D175" s="237"/>
      <c r="E175" s="237"/>
      <c r="F175" s="260" t="s">
        <v>1091</v>
      </c>
      <c r="G175" s="237"/>
      <c r="H175" s="237" t="s">
        <v>1152</v>
      </c>
      <c r="I175" s="237" t="s">
        <v>1087</v>
      </c>
      <c r="J175" s="237">
        <v>50</v>
      </c>
      <c r="K175" s="285"/>
    </row>
    <row r="176" s="1" customFormat="1" ht="15" customHeight="1">
      <c r="B176" s="262"/>
      <c r="C176" s="237" t="s">
        <v>1110</v>
      </c>
      <c r="D176" s="237"/>
      <c r="E176" s="237"/>
      <c r="F176" s="260" t="s">
        <v>1091</v>
      </c>
      <c r="G176" s="237"/>
      <c r="H176" s="237" t="s">
        <v>1152</v>
      </c>
      <c r="I176" s="237" t="s">
        <v>1087</v>
      </c>
      <c r="J176" s="237">
        <v>50</v>
      </c>
      <c r="K176" s="285"/>
    </row>
    <row r="177" s="1" customFormat="1" ht="15" customHeight="1">
      <c r="B177" s="262"/>
      <c r="C177" s="237" t="s">
        <v>107</v>
      </c>
      <c r="D177" s="237"/>
      <c r="E177" s="237"/>
      <c r="F177" s="260" t="s">
        <v>1085</v>
      </c>
      <c r="G177" s="237"/>
      <c r="H177" s="237" t="s">
        <v>1153</v>
      </c>
      <c r="I177" s="237" t="s">
        <v>1154</v>
      </c>
      <c r="J177" s="237"/>
      <c r="K177" s="285"/>
    </row>
    <row r="178" s="1" customFormat="1" ht="15" customHeight="1">
      <c r="B178" s="262"/>
      <c r="C178" s="237" t="s">
        <v>58</v>
      </c>
      <c r="D178" s="237"/>
      <c r="E178" s="237"/>
      <c r="F178" s="260" t="s">
        <v>1085</v>
      </c>
      <c r="G178" s="237"/>
      <c r="H178" s="237" t="s">
        <v>1155</v>
      </c>
      <c r="I178" s="237" t="s">
        <v>1156</v>
      </c>
      <c r="J178" s="237">
        <v>1</v>
      </c>
      <c r="K178" s="285"/>
    </row>
    <row r="179" s="1" customFormat="1" ht="15" customHeight="1">
      <c r="B179" s="262"/>
      <c r="C179" s="237" t="s">
        <v>54</v>
      </c>
      <c r="D179" s="237"/>
      <c r="E179" s="237"/>
      <c r="F179" s="260" t="s">
        <v>1085</v>
      </c>
      <c r="G179" s="237"/>
      <c r="H179" s="237" t="s">
        <v>1157</v>
      </c>
      <c r="I179" s="237" t="s">
        <v>1087</v>
      </c>
      <c r="J179" s="237">
        <v>20</v>
      </c>
      <c r="K179" s="285"/>
    </row>
    <row r="180" s="1" customFormat="1" ht="15" customHeight="1">
      <c r="B180" s="262"/>
      <c r="C180" s="237" t="s">
        <v>55</v>
      </c>
      <c r="D180" s="237"/>
      <c r="E180" s="237"/>
      <c r="F180" s="260" t="s">
        <v>1085</v>
      </c>
      <c r="G180" s="237"/>
      <c r="H180" s="237" t="s">
        <v>1158</v>
      </c>
      <c r="I180" s="237" t="s">
        <v>1087</v>
      </c>
      <c r="J180" s="237">
        <v>255</v>
      </c>
      <c r="K180" s="285"/>
    </row>
    <row r="181" s="1" customFormat="1" ht="15" customHeight="1">
      <c r="B181" s="262"/>
      <c r="C181" s="237" t="s">
        <v>108</v>
      </c>
      <c r="D181" s="237"/>
      <c r="E181" s="237"/>
      <c r="F181" s="260" t="s">
        <v>1085</v>
      </c>
      <c r="G181" s="237"/>
      <c r="H181" s="237" t="s">
        <v>1049</v>
      </c>
      <c r="I181" s="237" t="s">
        <v>1087</v>
      </c>
      <c r="J181" s="237">
        <v>10</v>
      </c>
      <c r="K181" s="285"/>
    </row>
    <row r="182" s="1" customFormat="1" ht="15" customHeight="1">
      <c r="B182" s="262"/>
      <c r="C182" s="237" t="s">
        <v>109</v>
      </c>
      <c r="D182" s="237"/>
      <c r="E182" s="237"/>
      <c r="F182" s="260" t="s">
        <v>1085</v>
      </c>
      <c r="G182" s="237"/>
      <c r="H182" s="237" t="s">
        <v>1159</v>
      </c>
      <c r="I182" s="237" t="s">
        <v>1120</v>
      </c>
      <c r="J182" s="237"/>
      <c r="K182" s="285"/>
    </row>
    <row r="183" s="1" customFormat="1" ht="15" customHeight="1">
      <c r="B183" s="262"/>
      <c r="C183" s="237" t="s">
        <v>1160</v>
      </c>
      <c r="D183" s="237"/>
      <c r="E183" s="237"/>
      <c r="F183" s="260" t="s">
        <v>1085</v>
      </c>
      <c r="G183" s="237"/>
      <c r="H183" s="237" t="s">
        <v>1161</v>
      </c>
      <c r="I183" s="237" t="s">
        <v>1120</v>
      </c>
      <c r="J183" s="237"/>
      <c r="K183" s="285"/>
    </row>
    <row r="184" s="1" customFormat="1" ht="15" customHeight="1">
      <c r="B184" s="262"/>
      <c r="C184" s="237" t="s">
        <v>1149</v>
      </c>
      <c r="D184" s="237"/>
      <c r="E184" s="237"/>
      <c r="F184" s="260" t="s">
        <v>1085</v>
      </c>
      <c r="G184" s="237"/>
      <c r="H184" s="237" t="s">
        <v>1162</v>
      </c>
      <c r="I184" s="237" t="s">
        <v>1120</v>
      </c>
      <c r="J184" s="237"/>
      <c r="K184" s="285"/>
    </row>
    <row r="185" s="1" customFormat="1" ht="15" customHeight="1">
      <c r="B185" s="262"/>
      <c r="C185" s="237" t="s">
        <v>111</v>
      </c>
      <c r="D185" s="237"/>
      <c r="E185" s="237"/>
      <c r="F185" s="260" t="s">
        <v>1091</v>
      </c>
      <c r="G185" s="237"/>
      <c r="H185" s="237" t="s">
        <v>1163</v>
      </c>
      <c r="I185" s="237" t="s">
        <v>1087</v>
      </c>
      <c r="J185" s="237">
        <v>50</v>
      </c>
      <c r="K185" s="285"/>
    </row>
    <row r="186" s="1" customFormat="1" ht="15" customHeight="1">
      <c r="B186" s="262"/>
      <c r="C186" s="237" t="s">
        <v>1164</v>
      </c>
      <c r="D186" s="237"/>
      <c r="E186" s="237"/>
      <c r="F186" s="260" t="s">
        <v>1091</v>
      </c>
      <c r="G186" s="237"/>
      <c r="H186" s="237" t="s">
        <v>1165</v>
      </c>
      <c r="I186" s="237" t="s">
        <v>1166</v>
      </c>
      <c r="J186" s="237"/>
      <c r="K186" s="285"/>
    </row>
    <row r="187" s="1" customFormat="1" ht="15" customHeight="1">
      <c r="B187" s="262"/>
      <c r="C187" s="237" t="s">
        <v>1167</v>
      </c>
      <c r="D187" s="237"/>
      <c r="E187" s="237"/>
      <c r="F187" s="260" t="s">
        <v>1091</v>
      </c>
      <c r="G187" s="237"/>
      <c r="H187" s="237" t="s">
        <v>1168</v>
      </c>
      <c r="I187" s="237" t="s">
        <v>1166</v>
      </c>
      <c r="J187" s="237"/>
      <c r="K187" s="285"/>
    </row>
    <row r="188" s="1" customFormat="1" ht="15" customHeight="1">
      <c r="B188" s="262"/>
      <c r="C188" s="237" t="s">
        <v>1169</v>
      </c>
      <c r="D188" s="237"/>
      <c r="E188" s="237"/>
      <c r="F188" s="260" t="s">
        <v>1091</v>
      </c>
      <c r="G188" s="237"/>
      <c r="H188" s="237" t="s">
        <v>1170</v>
      </c>
      <c r="I188" s="237" t="s">
        <v>1166</v>
      </c>
      <c r="J188" s="237"/>
      <c r="K188" s="285"/>
    </row>
    <row r="189" s="1" customFormat="1" ht="15" customHeight="1">
      <c r="B189" s="262"/>
      <c r="C189" s="298" t="s">
        <v>1171</v>
      </c>
      <c r="D189" s="237"/>
      <c r="E189" s="237"/>
      <c r="F189" s="260" t="s">
        <v>1091</v>
      </c>
      <c r="G189" s="237"/>
      <c r="H189" s="237" t="s">
        <v>1172</v>
      </c>
      <c r="I189" s="237" t="s">
        <v>1173</v>
      </c>
      <c r="J189" s="299" t="s">
        <v>1174</v>
      </c>
      <c r="K189" s="285"/>
    </row>
    <row r="190" s="1" customFormat="1" ht="15" customHeight="1">
      <c r="B190" s="262"/>
      <c r="C190" s="298" t="s">
        <v>43</v>
      </c>
      <c r="D190" s="237"/>
      <c r="E190" s="237"/>
      <c r="F190" s="260" t="s">
        <v>1085</v>
      </c>
      <c r="G190" s="237"/>
      <c r="H190" s="234" t="s">
        <v>1175</v>
      </c>
      <c r="I190" s="237" t="s">
        <v>1176</v>
      </c>
      <c r="J190" s="237"/>
      <c r="K190" s="285"/>
    </row>
    <row r="191" s="1" customFormat="1" ht="15" customHeight="1">
      <c r="B191" s="262"/>
      <c r="C191" s="298" t="s">
        <v>1177</v>
      </c>
      <c r="D191" s="237"/>
      <c r="E191" s="237"/>
      <c r="F191" s="260" t="s">
        <v>1085</v>
      </c>
      <c r="G191" s="237"/>
      <c r="H191" s="237" t="s">
        <v>1178</v>
      </c>
      <c r="I191" s="237" t="s">
        <v>1120</v>
      </c>
      <c r="J191" s="237"/>
      <c r="K191" s="285"/>
    </row>
    <row r="192" s="1" customFormat="1" ht="15" customHeight="1">
      <c r="B192" s="262"/>
      <c r="C192" s="298" t="s">
        <v>1179</v>
      </c>
      <c r="D192" s="237"/>
      <c r="E192" s="237"/>
      <c r="F192" s="260" t="s">
        <v>1085</v>
      </c>
      <c r="G192" s="237"/>
      <c r="H192" s="237" t="s">
        <v>1180</v>
      </c>
      <c r="I192" s="237" t="s">
        <v>1120</v>
      </c>
      <c r="J192" s="237"/>
      <c r="K192" s="285"/>
    </row>
    <row r="193" s="1" customFormat="1" ht="15" customHeight="1">
      <c r="B193" s="262"/>
      <c r="C193" s="298" t="s">
        <v>1181</v>
      </c>
      <c r="D193" s="237"/>
      <c r="E193" s="237"/>
      <c r="F193" s="260" t="s">
        <v>1091</v>
      </c>
      <c r="G193" s="237"/>
      <c r="H193" s="237" t="s">
        <v>1182</v>
      </c>
      <c r="I193" s="237" t="s">
        <v>1120</v>
      </c>
      <c r="J193" s="237"/>
      <c r="K193" s="285"/>
    </row>
    <row r="194" s="1" customFormat="1" ht="15" customHeight="1">
      <c r="B194" s="291"/>
      <c r="C194" s="300"/>
      <c r="D194" s="271"/>
      <c r="E194" s="271"/>
      <c r="F194" s="271"/>
      <c r="G194" s="271"/>
      <c r="H194" s="271"/>
      <c r="I194" s="271"/>
      <c r="J194" s="271"/>
      <c r="K194" s="292"/>
    </row>
    <row r="195" s="1" customFormat="1" ht="18.75" customHeight="1">
      <c r="B195" s="273"/>
      <c r="C195" s="283"/>
      <c r="D195" s="283"/>
      <c r="E195" s="283"/>
      <c r="F195" s="293"/>
      <c r="G195" s="283"/>
      <c r="H195" s="283"/>
      <c r="I195" s="283"/>
      <c r="J195" s="283"/>
      <c r="K195" s="273"/>
    </row>
    <row r="196" s="1" customFormat="1" ht="18.75" customHeight="1">
      <c r="B196" s="273"/>
      <c r="C196" s="283"/>
      <c r="D196" s="283"/>
      <c r="E196" s="283"/>
      <c r="F196" s="293"/>
      <c r="G196" s="283"/>
      <c r="H196" s="283"/>
      <c r="I196" s="283"/>
      <c r="J196" s="283"/>
      <c r="K196" s="273"/>
    </row>
    <row r="197" s="1" customFormat="1" ht="18.75" customHeight="1">
      <c r="B197" s="245"/>
      <c r="C197" s="245"/>
      <c r="D197" s="245"/>
      <c r="E197" s="245"/>
      <c r="F197" s="245"/>
      <c r="G197" s="245"/>
      <c r="H197" s="245"/>
      <c r="I197" s="245"/>
      <c r="J197" s="245"/>
      <c r="K197" s="245"/>
    </row>
    <row r="198" s="1" customFormat="1" ht="13.5">
      <c r="B198" s="224"/>
      <c r="C198" s="225"/>
      <c r="D198" s="225"/>
      <c r="E198" s="225"/>
      <c r="F198" s="225"/>
      <c r="G198" s="225"/>
      <c r="H198" s="225"/>
      <c r="I198" s="225"/>
      <c r="J198" s="225"/>
      <c r="K198" s="226"/>
    </row>
    <row r="199" s="1" customFormat="1" ht="21">
      <c r="B199" s="227"/>
      <c r="C199" s="228" t="s">
        <v>1183</v>
      </c>
      <c r="D199" s="228"/>
      <c r="E199" s="228"/>
      <c r="F199" s="228"/>
      <c r="G199" s="228"/>
      <c r="H199" s="228"/>
      <c r="I199" s="228"/>
      <c r="J199" s="228"/>
      <c r="K199" s="229"/>
    </row>
    <row r="200" s="1" customFormat="1" ht="25.5" customHeight="1">
      <c r="B200" s="227"/>
      <c r="C200" s="301" t="s">
        <v>1184</v>
      </c>
      <c r="D200" s="301"/>
      <c r="E200" s="301"/>
      <c r="F200" s="301" t="s">
        <v>1185</v>
      </c>
      <c r="G200" s="302"/>
      <c r="H200" s="301" t="s">
        <v>1186</v>
      </c>
      <c r="I200" s="301"/>
      <c r="J200" s="301"/>
      <c r="K200" s="229"/>
    </row>
    <row r="201" s="1" customFormat="1" ht="5.25" customHeight="1">
      <c r="B201" s="262"/>
      <c r="C201" s="257"/>
      <c r="D201" s="257"/>
      <c r="E201" s="257"/>
      <c r="F201" s="257"/>
      <c r="G201" s="283"/>
      <c r="H201" s="257"/>
      <c r="I201" s="257"/>
      <c r="J201" s="257"/>
      <c r="K201" s="285"/>
    </row>
    <row r="202" s="1" customFormat="1" ht="15" customHeight="1">
      <c r="B202" s="262"/>
      <c r="C202" s="237" t="s">
        <v>1176</v>
      </c>
      <c r="D202" s="237"/>
      <c r="E202" s="237"/>
      <c r="F202" s="260" t="s">
        <v>44</v>
      </c>
      <c r="G202" s="237"/>
      <c r="H202" s="237" t="s">
        <v>1187</v>
      </c>
      <c r="I202" s="237"/>
      <c r="J202" s="237"/>
      <c r="K202" s="285"/>
    </row>
    <row r="203" s="1" customFormat="1" ht="15" customHeight="1">
      <c r="B203" s="262"/>
      <c r="C203" s="237"/>
      <c r="D203" s="237"/>
      <c r="E203" s="237"/>
      <c r="F203" s="260" t="s">
        <v>45</v>
      </c>
      <c r="G203" s="237"/>
      <c r="H203" s="237" t="s">
        <v>1188</v>
      </c>
      <c r="I203" s="237"/>
      <c r="J203" s="237"/>
      <c r="K203" s="285"/>
    </row>
    <row r="204" s="1" customFormat="1" ht="15" customHeight="1">
      <c r="B204" s="262"/>
      <c r="C204" s="237"/>
      <c r="D204" s="237"/>
      <c r="E204" s="237"/>
      <c r="F204" s="260" t="s">
        <v>48</v>
      </c>
      <c r="G204" s="237"/>
      <c r="H204" s="237" t="s">
        <v>1189</v>
      </c>
      <c r="I204" s="237"/>
      <c r="J204" s="237"/>
      <c r="K204" s="285"/>
    </row>
    <row r="205" s="1" customFormat="1" ht="15" customHeight="1">
      <c r="B205" s="262"/>
      <c r="C205" s="237"/>
      <c r="D205" s="237"/>
      <c r="E205" s="237"/>
      <c r="F205" s="260" t="s">
        <v>46</v>
      </c>
      <c r="G205" s="237"/>
      <c r="H205" s="237" t="s">
        <v>1190</v>
      </c>
      <c r="I205" s="237"/>
      <c r="J205" s="237"/>
      <c r="K205" s="285"/>
    </row>
    <row r="206" s="1" customFormat="1" ht="15" customHeight="1">
      <c r="B206" s="262"/>
      <c r="C206" s="237"/>
      <c r="D206" s="237"/>
      <c r="E206" s="237"/>
      <c r="F206" s="260" t="s">
        <v>47</v>
      </c>
      <c r="G206" s="237"/>
      <c r="H206" s="237" t="s">
        <v>1191</v>
      </c>
      <c r="I206" s="237"/>
      <c r="J206" s="237"/>
      <c r="K206" s="285"/>
    </row>
    <row r="207" s="1" customFormat="1" ht="15" customHeight="1">
      <c r="B207" s="262"/>
      <c r="C207" s="237"/>
      <c r="D207" s="237"/>
      <c r="E207" s="237"/>
      <c r="F207" s="260"/>
      <c r="G207" s="237"/>
      <c r="H207" s="237"/>
      <c r="I207" s="237"/>
      <c r="J207" s="237"/>
      <c r="K207" s="285"/>
    </row>
    <row r="208" s="1" customFormat="1" ht="15" customHeight="1">
      <c r="B208" s="262"/>
      <c r="C208" s="237" t="s">
        <v>1132</v>
      </c>
      <c r="D208" s="237"/>
      <c r="E208" s="237"/>
      <c r="F208" s="260" t="s">
        <v>80</v>
      </c>
      <c r="G208" s="237"/>
      <c r="H208" s="237" t="s">
        <v>1192</v>
      </c>
      <c r="I208" s="237"/>
      <c r="J208" s="237"/>
      <c r="K208" s="285"/>
    </row>
    <row r="209" s="1" customFormat="1" ht="15" customHeight="1">
      <c r="B209" s="262"/>
      <c r="C209" s="237"/>
      <c r="D209" s="237"/>
      <c r="E209" s="237"/>
      <c r="F209" s="260" t="s">
        <v>1028</v>
      </c>
      <c r="G209" s="237"/>
      <c r="H209" s="237" t="s">
        <v>1029</v>
      </c>
      <c r="I209" s="237"/>
      <c r="J209" s="237"/>
      <c r="K209" s="285"/>
    </row>
    <row r="210" s="1" customFormat="1" ht="15" customHeight="1">
      <c r="B210" s="262"/>
      <c r="C210" s="237"/>
      <c r="D210" s="237"/>
      <c r="E210" s="237"/>
      <c r="F210" s="260" t="s">
        <v>1026</v>
      </c>
      <c r="G210" s="237"/>
      <c r="H210" s="237" t="s">
        <v>1193</v>
      </c>
      <c r="I210" s="237"/>
      <c r="J210" s="237"/>
      <c r="K210" s="285"/>
    </row>
    <row r="211" s="1" customFormat="1" ht="15" customHeight="1">
      <c r="B211" s="303"/>
      <c r="C211" s="237"/>
      <c r="D211" s="237"/>
      <c r="E211" s="237"/>
      <c r="F211" s="260" t="s">
        <v>1030</v>
      </c>
      <c r="G211" s="298"/>
      <c r="H211" s="289" t="s">
        <v>79</v>
      </c>
      <c r="I211" s="289"/>
      <c r="J211" s="289"/>
      <c r="K211" s="304"/>
    </row>
    <row r="212" s="1" customFormat="1" ht="15" customHeight="1">
      <c r="B212" s="303"/>
      <c r="C212" s="237"/>
      <c r="D212" s="237"/>
      <c r="E212" s="237"/>
      <c r="F212" s="260" t="s">
        <v>1031</v>
      </c>
      <c r="G212" s="298"/>
      <c r="H212" s="289" t="s">
        <v>1194</v>
      </c>
      <c r="I212" s="289"/>
      <c r="J212" s="289"/>
      <c r="K212" s="304"/>
    </row>
    <row r="213" s="1" customFormat="1" ht="15" customHeight="1">
      <c r="B213" s="303"/>
      <c r="C213" s="237"/>
      <c r="D213" s="237"/>
      <c r="E213" s="237"/>
      <c r="F213" s="260"/>
      <c r="G213" s="298"/>
      <c r="H213" s="289"/>
      <c r="I213" s="289"/>
      <c r="J213" s="289"/>
      <c r="K213" s="304"/>
    </row>
    <row r="214" s="1" customFormat="1" ht="15" customHeight="1">
      <c r="B214" s="303"/>
      <c r="C214" s="237" t="s">
        <v>1156</v>
      </c>
      <c r="D214" s="237"/>
      <c r="E214" s="237"/>
      <c r="F214" s="260">
        <v>1</v>
      </c>
      <c r="G214" s="298"/>
      <c r="H214" s="289" t="s">
        <v>1195</v>
      </c>
      <c r="I214" s="289"/>
      <c r="J214" s="289"/>
      <c r="K214" s="304"/>
    </row>
    <row r="215" s="1" customFormat="1" ht="15" customHeight="1">
      <c r="B215" s="303"/>
      <c r="C215" s="237"/>
      <c r="D215" s="237"/>
      <c r="E215" s="237"/>
      <c r="F215" s="260">
        <v>2</v>
      </c>
      <c r="G215" s="298"/>
      <c r="H215" s="289" t="s">
        <v>1196</v>
      </c>
      <c r="I215" s="289"/>
      <c r="J215" s="289"/>
      <c r="K215" s="304"/>
    </row>
    <row r="216" s="1" customFormat="1" ht="15" customHeight="1">
      <c r="B216" s="303"/>
      <c r="C216" s="237"/>
      <c r="D216" s="237"/>
      <c r="E216" s="237"/>
      <c r="F216" s="260">
        <v>3</v>
      </c>
      <c r="G216" s="298"/>
      <c r="H216" s="289" t="s">
        <v>1197</v>
      </c>
      <c r="I216" s="289"/>
      <c r="J216" s="289"/>
      <c r="K216" s="304"/>
    </row>
    <row r="217" s="1" customFormat="1" ht="15" customHeight="1">
      <c r="B217" s="303"/>
      <c r="C217" s="237"/>
      <c r="D217" s="237"/>
      <c r="E217" s="237"/>
      <c r="F217" s="260">
        <v>4</v>
      </c>
      <c r="G217" s="298"/>
      <c r="H217" s="289" t="s">
        <v>1198</v>
      </c>
      <c r="I217" s="289"/>
      <c r="J217" s="289"/>
      <c r="K217" s="304"/>
    </row>
    <row r="218" s="1" customFormat="1" ht="12.75" customHeight="1">
      <c r="B218" s="305"/>
      <c r="C218" s="306"/>
      <c r="D218" s="306"/>
      <c r="E218" s="306"/>
      <c r="F218" s="306"/>
      <c r="G218" s="306"/>
      <c r="H218" s="306"/>
      <c r="I218" s="306"/>
      <c r="J218" s="306"/>
      <c r="K218" s="30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JINDRA-NOTEBOOK\Jindra</dc:creator>
  <cp:lastModifiedBy>JINDRA-NOTEBOOK\Jindra</cp:lastModifiedBy>
  <dcterms:created xsi:type="dcterms:W3CDTF">2021-04-21T13:50:36Z</dcterms:created>
  <dcterms:modified xsi:type="dcterms:W3CDTF">2021-04-21T13:50:40Z</dcterms:modified>
</cp:coreProperties>
</file>